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<sst xmlns="http://schemas.openxmlformats.org/spreadsheetml/2006/main" count="78" uniqueCount="76">
  <si>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</si>
  <si>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</si>
  <si>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</si>
  <si>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</si>
  <si>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</si>
  <si>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</si>
  <si>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</si>
  <si>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</si>
  <si>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</si>
  <si>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</si>
  <si>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</si>
  <si>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</si>
  <si>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</si>
  <si>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</si>
  <si>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</si>
  <si>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</si>
  <si>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</si>
  <si>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</si>
  <si>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</si>
  <si>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</si>
  <si>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</si>
  <si>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в том числе:</t>
  </si>
  <si>
    <t>№</t>
  </si>
  <si>
    <t>Адрес</t>
  </si>
  <si>
    <t>Наименование работ</t>
  </si>
  <si>
    <t>Сумма,</t>
  </si>
  <si>
    <t>п\п</t>
  </si>
  <si>
    <t>тыс.руб.</t>
  </si>
  <si>
    <t xml:space="preserve">средства </t>
  </si>
  <si>
    <t>бюджетное</t>
  </si>
  <si>
    <t>населения</t>
  </si>
  <si>
    <t>финансиро-</t>
  </si>
  <si>
    <t>вание</t>
  </si>
  <si>
    <t>ул. Заречная, д. 11/2</t>
  </si>
  <si>
    <t>Всего</t>
  </si>
  <si>
    <t>№ п/п</t>
  </si>
  <si>
    <t>Израсходованно, руб.</t>
  </si>
  <si>
    <t>т/о коммерческих узлов учета тепловой энергии</t>
  </si>
  <si>
    <t>технический надзор</t>
  </si>
  <si>
    <t>имущества жилого дома № 11/2 по ул. Заречная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</si>
  <si>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</si>
  <si>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</si>
  <si>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</si>
  <si>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</si>
  <si>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</si>
  <si>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166 от 30.04.2008г. с ООО"ЦБИ"</t>
  </si>
  <si>
    <t>Оплата по договору  №  В/224-05-08 от 01.05.08г. с ОАО "Сертоловский Водоканал"</t>
  </si>
  <si>
    <t>Содерж.общего им-ва</t>
  </si>
  <si>
    <t>Задолженность по дому 142 503,58</t>
  </si>
  <si>
    <t xml:space="preserve">Задолженность по дому 51 800,00 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</si>
  <si>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</si>
  <si>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</si>
  <si>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</si>
  <si>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</si>
  <si>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</si>
  <si>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</si>
  <si>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</si>
  <si>
    <t>№ 11/2 по ул. Заречная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</si>
  <si>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</si>
  <si>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</si>
  <si>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</si>
  <si>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</si>
  <si>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Задолженность по дому,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</si>
  <si>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240596</t>
    </r>
    <r>
      <rPr>
        <sz val="10"/>
        <rFont val="Arial Cyr"/>
        <family val="0"/>
      </rPr>
      <t xml:space="preserve"> рублей, в том числе:</t>
    </r>
  </si>
  <si>
    <t xml:space="preserve"> -замена разбитых стекол - 8400 руб.</t>
  </si>
  <si>
    <t xml:space="preserve"> - замена верхней разводки ЦО - 199724 руб.</t>
  </si>
  <si>
    <t xml:space="preserve"> - аварийное обслуживание - 10720 руб.</t>
  </si>
  <si>
    <t xml:space="preserve"> - косметический ремонт подъездов - 9055 руб.</t>
  </si>
  <si>
    <t xml:space="preserve"> - замена почтовых ящиков - 11253 руб.</t>
  </si>
  <si>
    <t xml:space="preserve"> - прочие работы - 1444 руб.</t>
  </si>
  <si>
    <t>Отчет о реализации программы капитального ремонта жилого фонда ООО "УЮТ-СЕРВИС" в соответствии с ФЗ № 185 за период с 01 мая 2008г. по 30 апреля 2009г.  по адресу мкр.Сертолово, ул.Заречная, д. 11/2</t>
  </si>
  <si>
    <t>Замена лифтового оборудования</t>
  </si>
  <si>
    <t>Начислено, руб.</t>
  </si>
  <si>
    <t>Оплачено населением, руб.</t>
  </si>
  <si>
    <t>Задолженность населения, руб.</t>
  </si>
  <si>
    <t>Задолженность,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</si>
</sst>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10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14" fillId="0" borderId="28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" fontId="9" fillId="0" borderId="13" xfId="0" applyNumberFormat="1" applyFont="1" applyBorder="1" applyAlignment="1">
      <alignment vertical="top" wrapText="1"/>
    </xf>
    <xf numFmtId="0" fontId="10" fillId="33" borderId="19" xfId="0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vertical="top" wrapText="1"/>
    </xf>
    <xf numFmtId="0" fontId="11" fillId="0" borderId="22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0" fillId="0" borderId="23" xfId="0" applyBorder="1" applyAlignment="1">
      <alignment horizontal="center" wrapText="1"/>
    </xf>
    <xf numFmtId="2" fontId="14" fillId="0" borderId="29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43" fontId="14" fillId="0" borderId="23" xfId="61" applyFont="1" applyBorder="1" applyAlignment="1">
      <alignment horizontal="center"/>
    </xf>
    <xf numFmtId="43" fontId="14" fillId="0" borderId="2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00390625" style="27" customWidth="1"/>
    <col min="4" max="4" width="11.625" style="27" customWidth="1"/>
    <col min="5" max="5" width="14.875" style="27" customWidth="1"/>
    <col min="6" max="6" width="12.625" style="27" customWidth="1"/>
    <col min="7" max="7" width="11.375" style="27" customWidth="1"/>
    <col min="8" max="8" width="38.625" style="27" customWidth="1"/>
    <col min="9" max="9" width="10.125" style="0" bestFit="1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60" t="s">
        <v>1</v>
      </c>
      <c r="D5" s="60"/>
      <c r="E5" s="60"/>
      <c r="F5" s="60"/>
      <c r="G5" s="60"/>
      <c r="H5" s="60"/>
    </row>
    <row r="6" spans="3:8" ht="12.75">
      <c r="C6" s="61" t="s">
        <v>2</v>
      </c>
      <c r="D6" s="61"/>
      <c r="E6" s="61"/>
      <c r="F6" s="61"/>
      <c r="G6" s="61"/>
      <c r="H6" s="61"/>
    </row>
    <row r="7" spans="3:8" ht="13.5" thickBot="1">
      <c r="C7" s="61" t="s">
        <v>39</v>
      </c>
      <c r="D7" s="61"/>
      <c r="E7" s="61"/>
      <c r="F7" s="61"/>
      <c r="G7" s="61"/>
      <c r="H7" s="61"/>
    </row>
    <row r="8" spans="3:8" ht="6" customHeight="1" hidden="1" thickBot="1">
      <c r="C8" s="62"/>
      <c r="D8" s="62"/>
      <c r="E8" s="62"/>
      <c r="F8" s="62"/>
      <c r="G8" s="62"/>
      <c r="H8" s="62"/>
    </row>
    <row r="9" spans="3:8" ht="48.75" customHeight="1" thickBot="1">
      <c r="C9" s="7" t="s">
        <v>3</v>
      </c>
      <c r="D9" s="9" t="s">
        <v>40</v>
      </c>
      <c r="E9" s="9" t="s">
        <v>41</v>
      </c>
      <c r="F9" s="9" t="s">
        <v>42</v>
      </c>
      <c r="G9" s="9" t="s">
        <v>43</v>
      </c>
      <c r="H9" s="8" t="s">
        <v>44</v>
      </c>
    </row>
    <row r="10" spans="3:8" ht="12" customHeight="1" thickBot="1">
      <c r="C10" s="63" t="s">
        <v>4</v>
      </c>
      <c r="D10" s="64"/>
      <c r="E10" s="64"/>
      <c r="F10" s="64"/>
      <c r="G10" s="64"/>
      <c r="H10" s="65"/>
    </row>
    <row r="11" spans="3:8" ht="13.5" customHeight="1" thickBot="1">
      <c r="C11" s="10" t="s">
        <v>5</v>
      </c>
      <c r="D11" s="11">
        <v>355162.52</v>
      </c>
      <c r="E11" s="11">
        <v>295159.96</v>
      </c>
      <c r="F11" s="11">
        <f>535158.86+14372.5</f>
        <v>549531.36</v>
      </c>
      <c r="G11" s="72">
        <f>+D11-E11</f>
        <v>60002.56</v>
      </c>
      <c r="H11" s="73" t="s">
        <v>45</v>
      </c>
    </row>
    <row r="12" spans="3:8" ht="13.5" customHeight="1" thickBot="1">
      <c r="C12" s="10" t="s">
        <v>6</v>
      </c>
      <c r="D12" s="12">
        <f>175537.7-2182.9</f>
        <v>173354.80000000002</v>
      </c>
      <c r="E12" s="12">
        <v>136838.13</v>
      </c>
      <c r="F12" s="12">
        <f>187727.3-14372.5</f>
        <v>173354.8</v>
      </c>
      <c r="G12" s="72">
        <f>+D12-E12</f>
        <v>36516.67000000001</v>
      </c>
      <c r="H12" s="59"/>
    </row>
    <row r="13" spans="3:8" ht="13.5" customHeight="1" thickBot="1">
      <c r="C13" s="10" t="s">
        <v>7</v>
      </c>
      <c r="D13" s="12">
        <f>75595.07-1191.88</f>
        <v>74403.19</v>
      </c>
      <c r="E13" s="12">
        <v>59771.62</v>
      </c>
      <c r="F13" s="74">
        <v>83294.15</v>
      </c>
      <c r="G13" s="72">
        <f>+D13-E13</f>
        <v>14631.57</v>
      </c>
      <c r="H13" s="73" t="s">
        <v>46</v>
      </c>
    </row>
    <row r="14" spans="3:8" ht="13.5" customHeight="1" thickBot="1">
      <c r="C14" s="10" t="s">
        <v>8</v>
      </c>
      <c r="D14" s="12">
        <f>23811.22-381.42+13671.14-167.11</f>
        <v>36933.83</v>
      </c>
      <c r="E14" s="12">
        <f>18641.64+10656.64</f>
        <v>29298.28</v>
      </c>
      <c r="F14" s="12">
        <f>26385.89+15159.56</f>
        <v>41545.45</v>
      </c>
      <c r="G14" s="72">
        <f>+D14-E14</f>
        <v>7635.550000000003</v>
      </c>
      <c r="H14" s="75"/>
    </row>
    <row r="15" spans="3:8" ht="13.5" thickBot="1">
      <c r="C15" s="10" t="s">
        <v>9</v>
      </c>
      <c r="D15" s="13">
        <f>SUM(D11:D14)</f>
        <v>639854.34</v>
      </c>
      <c r="E15" s="13">
        <f>SUM(E11:E14)</f>
        <v>521067.99</v>
      </c>
      <c r="F15" s="13">
        <f>SUM(F11:F14)</f>
        <v>847725.7599999999</v>
      </c>
      <c r="G15" s="76">
        <f>D15-E15</f>
        <v>118786.34999999998</v>
      </c>
      <c r="H15" s="10"/>
    </row>
    <row r="16" spans="3:8" ht="13.5" customHeight="1" thickBot="1">
      <c r="C16" s="58" t="s">
        <v>10</v>
      </c>
      <c r="D16" s="58"/>
      <c r="E16" s="58"/>
      <c r="F16" s="58"/>
      <c r="G16" s="58"/>
      <c r="H16" s="58"/>
    </row>
    <row r="17" spans="3:8" ht="13.5" thickBot="1">
      <c r="C17" s="14" t="s">
        <v>47</v>
      </c>
      <c r="D17" s="16">
        <v>205179.41</v>
      </c>
      <c r="E17" s="16">
        <v>180562.78</v>
      </c>
      <c r="F17" s="16">
        <v>235500.62</v>
      </c>
      <c r="G17" s="16">
        <f>+D17-E17</f>
        <v>24616.630000000005</v>
      </c>
      <c r="H17" s="77"/>
    </row>
    <row r="18" spans="3:9" ht="13.5" thickBot="1">
      <c r="C18" s="10" t="s">
        <v>11</v>
      </c>
      <c r="D18" s="11">
        <v>107212.59</v>
      </c>
      <c r="E18" s="11">
        <v>98092.42</v>
      </c>
      <c r="F18" s="11">
        <v>240596</v>
      </c>
      <c r="G18" s="16">
        <f aca="true" t="shared" si="0" ref="G18:G25">+D18-E18</f>
        <v>9120.169999999998</v>
      </c>
      <c r="H18" s="18" t="s">
        <v>48</v>
      </c>
      <c r="I18" s="17"/>
    </row>
    <row r="19" spans="3:8" ht="13.5" customHeight="1" thickBot="1">
      <c r="C19" s="15" t="s">
        <v>12</v>
      </c>
      <c r="D19" s="11">
        <f>38512.51+9800</f>
        <v>48312.51</v>
      </c>
      <c r="E19" s="11">
        <f>30942.77+9800</f>
        <v>40742.770000000004</v>
      </c>
      <c r="F19" s="11">
        <v>92500</v>
      </c>
      <c r="G19" s="16">
        <f t="shared" si="0"/>
        <v>7569.739999999998</v>
      </c>
      <c r="H19" s="18" t="s">
        <v>49</v>
      </c>
    </row>
    <row r="20" spans="3:8" ht="23.25" thickBot="1">
      <c r="C20" s="15" t="s">
        <v>50</v>
      </c>
      <c r="D20" s="11">
        <v>542.26</v>
      </c>
      <c r="E20" s="11">
        <v>440.3</v>
      </c>
      <c r="F20" s="11">
        <v>542.26</v>
      </c>
      <c r="G20" s="16">
        <f t="shared" si="0"/>
        <v>101.95999999999998</v>
      </c>
      <c r="H20" s="18" t="s">
        <v>51</v>
      </c>
    </row>
    <row r="21" spans="3:8" ht="23.25" thickBot="1">
      <c r="C21" s="10" t="s">
        <v>13</v>
      </c>
      <c r="D21" s="11">
        <f>40523.35-8797.98</f>
        <v>31725.37</v>
      </c>
      <c r="E21" s="11">
        <v>29463.22</v>
      </c>
      <c r="F21" s="11">
        <f>27137.68+14723.9</f>
        <v>41861.58</v>
      </c>
      <c r="G21" s="16">
        <f t="shared" si="0"/>
        <v>2262.149999999998</v>
      </c>
      <c r="H21" s="18" t="s">
        <v>52</v>
      </c>
    </row>
    <row r="22" spans="3:8" ht="34.5" thickBot="1">
      <c r="C22" s="10" t="s">
        <v>14</v>
      </c>
      <c r="D22" s="11">
        <v>35345</v>
      </c>
      <c r="E22" s="11">
        <v>31564.42</v>
      </c>
      <c r="F22" s="11">
        <f>47279.75+5563.37</f>
        <v>52843.12</v>
      </c>
      <c r="G22" s="16">
        <f t="shared" si="0"/>
        <v>3780.5800000000017</v>
      </c>
      <c r="H22" s="18" t="s">
        <v>53</v>
      </c>
    </row>
    <row r="23" spans="3:8" ht="26.25" customHeight="1" thickBot="1">
      <c r="C23" s="10" t="s">
        <v>15</v>
      </c>
      <c r="D23" s="12">
        <f>10499.77-2037.19</f>
        <v>8462.58</v>
      </c>
      <c r="E23" s="12">
        <v>7491.1</v>
      </c>
      <c r="F23" s="12">
        <v>6935.71</v>
      </c>
      <c r="G23" s="16">
        <f t="shared" si="0"/>
        <v>971.4799999999996</v>
      </c>
      <c r="H23" s="18" t="s">
        <v>54</v>
      </c>
    </row>
    <row r="24" spans="3:8" ht="37.5" customHeight="1" hidden="1" thickBot="1">
      <c r="C24" s="10" t="s">
        <v>37</v>
      </c>
      <c r="D24" s="12">
        <v>0</v>
      </c>
      <c r="E24" s="12">
        <v>0</v>
      </c>
      <c r="F24" s="78"/>
      <c r="G24" s="16">
        <f t="shared" si="0"/>
        <v>0</v>
      </c>
      <c r="H24" s="18"/>
    </row>
    <row r="25" spans="3:8" ht="24.75" customHeight="1" thickBot="1">
      <c r="C25" s="10" t="s">
        <v>16</v>
      </c>
      <c r="D25" s="12">
        <v>20910.93</v>
      </c>
      <c r="E25" s="12">
        <v>18600.62</v>
      </c>
      <c r="F25" s="12">
        <f>2384.18+10224.25+18566.21</f>
        <v>31174.64</v>
      </c>
      <c r="G25" s="16">
        <f t="shared" si="0"/>
        <v>2310.3100000000013</v>
      </c>
      <c r="H25" s="18" t="s">
        <v>55</v>
      </c>
    </row>
    <row r="26" spans="3:8" s="20" customFormat="1" ht="17.25" customHeight="1" thickBot="1">
      <c r="C26" s="10" t="s">
        <v>9</v>
      </c>
      <c r="D26" s="13">
        <f>SUM(D17:D25)</f>
        <v>457690.65</v>
      </c>
      <c r="E26" s="13">
        <f>SUM(E17:E25)</f>
        <v>406957.62999999995</v>
      </c>
      <c r="F26" s="13">
        <f>SUM(F17:F25)</f>
        <v>701953.9299999999</v>
      </c>
      <c r="G26" s="76">
        <f>D26-E26</f>
        <v>50733.02000000008</v>
      </c>
      <c r="H26" s="19"/>
    </row>
    <row r="27" spans="3:8" ht="12.75" customHeight="1" hidden="1" thickBot="1">
      <c r="C27" s="23"/>
      <c r="D27" s="23"/>
      <c r="E27" s="23"/>
      <c r="F27" s="23"/>
      <c r="G27" s="23"/>
      <c r="H27" s="23"/>
    </row>
    <row r="28" spans="3:8" ht="12.75" customHeight="1" hidden="1" thickBot="1">
      <c r="C28" s="23"/>
      <c r="D28" s="50"/>
      <c r="E28" s="23"/>
      <c r="F28" s="23"/>
      <c r="G28" s="23"/>
      <c r="H28" s="23"/>
    </row>
    <row r="29" spans="3:8" ht="12.75" customHeight="1" hidden="1">
      <c r="C29" s="23"/>
      <c r="D29" s="23"/>
      <c r="E29" s="23"/>
      <c r="F29" s="23"/>
      <c r="G29" s="23"/>
      <c r="H29" s="23"/>
    </row>
    <row r="30" spans="3:8" ht="12.75" customHeight="1" hidden="1">
      <c r="C30" s="23"/>
      <c r="D30" s="23"/>
      <c r="E30" s="23"/>
      <c r="F30" s="23"/>
      <c r="G30" s="23"/>
      <c r="H30" s="23"/>
    </row>
    <row r="31" spans="3:8" ht="12.75" customHeight="1" hidden="1">
      <c r="C31" s="23"/>
      <c r="D31" s="23"/>
      <c r="E31" s="23"/>
      <c r="F31" s="23"/>
      <c r="G31" s="23"/>
      <c r="H31" s="23"/>
    </row>
    <row r="32" spans="3:8" ht="12.75" customHeight="1" hidden="1">
      <c r="C32" s="23"/>
      <c r="D32" s="23"/>
      <c r="E32" s="23"/>
      <c r="F32" s="23"/>
      <c r="G32" s="23"/>
      <c r="H32" s="23"/>
    </row>
    <row r="33" spans="3:8" ht="12.75" customHeight="1" hidden="1">
      <c r="C33" s="23"/>
      <c r="D33" s="23"/>
      <c r="E33" s="23"/>
      <c r="F33" s="23"/>
      <c r="G33" s="23"/>
      <c r="H33" s="23"/>
    </row>
    <row r="34" spans="3:8" ht="12.75" customHeight="1" hidden="1">
      <c r="C34" s="23"/>
      <c r="D34" s="23"/>
      <c r="E34" s="23"/>
      <c r="F34" s="23"/>
      <c r="G34" s="23"/>
      <c r="H34" s="23"/>
    </row>
    <row r="35" spans="3:8" ht="19.5" customHeight="1">
      <c r="C35" s="21" t="s">
        <v>56</v>
      </c>
      <c r="D35" s="21"/>
      <c r="E35" s="21"/>
      <c r="F35" s="21"/>
      <c r="G35" s="22">
        <f>G15+G26</f>
        <v>169519.37000000005</v>
      </c>
      <c r="H35" s="23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5"/>
  <sheetViews>
    <sheetView view="pageBreakPreview" zoomScale="120" zoomScaleSheetLayoutView="120" zoomScalePageLayoutView="0" workbookViewId="0" topLeftCell="A1">
      <selection activeCell="B8" sqref="B8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5.00390625" style="0" customWidth="1"/>
  </cols>
  <sheetData>
    <row r="3" spans="1:6" ht="12.75">
      <c r="A3" s="66" t="s">
        <v>17</v>
      </c>
      <c r="B3" s="66"/>
      <c r="C3" s="66"/>
      <c r="D3" s="66"/>
      <c r="E3" s="66"/>
      <c r="F3" s="66"/>
    </row>
    <row r="4" spans="1:6" ht="12.75">
      <c r="A4" s="66" t="s">
        <v>18</v>
      </c>
      <c r="B4" s="66"/>
      <c r="C4" s="66"/>
      <c r="D4" s="66"/>
      <c r="E4" s="66"/>
      <c r="F4" s="66"/>
    </row>
    <row r="5" spans="1:6" ht="12.75">
      <c r="A5" s="66" t="s">
        <v>57</v>
      </c>
      <c r="B5" s="66"/>
      <c r="C5" s="66"/>
      <c r="D5" s="66"/>
      <c r="E5" s="66"/>
      <c r="F5" s="66"/>
    </row>
    <row r="6" spans="1:6" ht="38.25">
      <c r="A6" s="51" t="s">
        <v>19</v>
      </c>
      <c r="B6" s="51" t="s">
        <v>58</v>
      </c>
      <c r="C6" s="51" t="s">
        <v>59</v>
      </c>
      <c r="D6" s="51" t="s">
        <v>60</v>
      </c>
      <c r="E6" s="51" t="s">
        <v>61</v>
      </c>
      <c r="F6" s="51" t="s">
        <v>62</v>
      </c>
    </row>
    <row r="7" spans="1:6" ht="15">
      <c r="A7" s="52" t="s">
        <v>20</v>
      </c>
      <c r="B7" s="52">
        <v>107213</v>
      </c>
      <c r="C7" s="52">
        <v>98092</v>
      </c>
      <c r="D7" s="52">
        <f>B7-C7</f>
        <v>9121</v>
      </c>
      <c r="E7" s="52">
        <v>240596</v>
      </c>
      <c r="F7" s="52">
        <f>(C7-E7)*-1</f>
        <v>142504</v>
      </c>
    </row>
    <row r="9" ht="15">
      <c r="A9" t="s">
        <v>63</v>
      </c>
    </row>
    <row r="10" spans="1:3" ht="12.75">
      <c r="A10" t="s">
        <v>64</v>
      </c>
      <c r="C10" s="25"/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</sheetData>
  <sheetProtection/>
  <mergeCells count="3">
    <mergeCell ref="A3:F3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.625" style="0" customWidth="1"/>
    <col min="2" max="2" width="27.375" style="0" customWidth="1"/>
    <col min="3" max="3" width="37.00390625" style="0" customWidth="1"/>
    <col min="4" max="4" width="18.75390625" style="0" customWidth="1"/>
    <col min="5" max="5" width="20.625" style="0" customWidth="1"/>
    <col min="6" max="6" width="19.875" style="0" customWidth="1"/>
    <col min="7" max="7" width="18.25390625" style="0" customWidth="1"/>
  </cols>
  <sheetData>
    <row r="1" spans="1:6" ht="30.75" customHeight="1">
      <c r="A1" s="67" t="s">
        <v>70</v>
      </c>
      <c r="B1" s="68"/>
      <c r="C1" s="68"/>
      <c r="D1" s="68"/>
      <c r="E1" s="68"/>
      <c r="F1" s="68"/>
    </row>
    <row r="2" spans="1:6" ht="29.25" customHeight="1" thickBot="1">
      <c r="A2" s="69"/>
      <c r="B2" s="69"/>
      <c r="C2" s="69"/>
      <c r="D2" s="69"/>
      <c r="E2" s="69"/>
      <c r="F2" s="69"/>
    </row>
    <row r="3" spans="1:6" ht="13.5" thickBot="1">
      <c r="A3" s="28"/>
      <c r="B3" s="29"/>
      <c r="C3" s="24"/>
      <c r="D3" s="29"/>
      <c r="E3" s="70" t="s">
        <v>21</v>
      </c>
      <c r="F3" s="71"/>
    </row>
    <row r="4" spans="1:6" ht="12.75">
      <c r="A4" s="31" t="s">
        <v>22</v>
      </c>
      <c r="B4" s="32" t="s">
        <v>23</v>
      </c>
      <c r="C4" s="33" t="s">
        <v>24</v>
      </c>
      <c r="D4" s="34" t="s">
        <v>25</v>
      </c>
      <c r="E4" s="34"/>
      <c r="F4" s="34"/>
    </row>
    <row r="5" spans="1:6" ht="12.75">
      <c r="A5" s="31" t="s">
        <v>26</v>
      </c>
      <c r="B5" s="32"/>
      <c r="C5" s="33"/>
      <c r="D5" s="32" t="s">
        <v>27</v>
      </c>
      <c r="F5" s="34"/>
    </row>
    <row r="6" spans="1:6" ht="12.75">
      <c r="A6" s="31"/>
      <c r="B6" s="32"/>
      <c r="C6" s="33"/>
      <c r="D6" s="32"/>
      <c r="E6" s="32" t="s">
        <v>28</v>
      </c>
      <c r="F6" s="32" t="s">
        <v>29</v>
      </c>
    </row>
    <row r="7" spans="1:6" ht="12.75">
      <c r="A7" s="31"/>
      <c r="B7" s="32"/>
      <c r="C7" s="33"/>
      <c r="D7" s="37"/>
      <c r="E7" s="32" t="s">
        <v>30</v>
      </c>
      <c r="F7" s="32" t="s">
        <v>31</v>
      </c>
    </row>
    <row r="8" spans="1:6" ht="12.75">
      <c r="A8" s="36"/>
      <c r="B8" s="37"/>
      <c r="C8" s="25"/>
      <c r="D8" s="37"/>
      <c r="E8" s="37"/>
      <c r="F8" s="32" t="s">
        <v>32</v>
      </c>
    </row>
    <row r="9" spans="1:6" ht="13.5" thickBot="1">
      <c r="A9" s="39"/>
      <c r="B9" s="40"/>
      <c r="C9" s="26"/>
      <c r="D9" s="40"/>
      <c r="E9" s="40"/>
      <c r="F9" s="40"/>
    </row>
    <row r="10" spans="1:6" ht="12.75">
      <c r="A10" s="29"/>
      <c r="B10" s="30"/>
      <c r="C10" s="30"/>
      <c r="D10" s="30"/>
      <c r="E10" s="30"/>
      <c r="F10" s="30"/>
    </row>
    <row r="11" spans="1:6" ht="12.75" customHeight="1">
      <c r="A11" s="32">
        <v>1</v>
      </c>
      <c r="B11" s="38" t="s">
        <v>33</v>
      </c>
      <c r="C11" s="79"/>
      <c r="D11" s="53"/>
      <c r="E11" s="35"/>
      <c r="F11" s="53"/>
    </row>
    <row r="12" spans="1:6" ht="12.75">
      <c r="A12" s="32"/>
      <c r="B12" s="38"/>
      <c r="C12" s="35" t="s">
        <v>71</v>
      </c>
      <c r="D12" s="53">
        <v>1826.53</v>
      </c>
      <c r="E12" s="35">
        <f>D12*0.05</f>
        <v>91.32650000000001</v>
      </c>
      <c r="F12" s="53">
        <f>+D12-E12</f>
        <v>1735.2035</v>
      </c>
    </row>
    <row r="13" spans="1:6" ht="12.75">
      <c r="A13" s="32"/>
      <c r="B13" s="38"/>
      <c r="C13" s="35" t="s">
        <v>38</v>
      </c>
      <c r="D13" s="53">
        <v>23.47</v>
      </c>
      <c r="E13" s="35">
        <f>D13*0.05</f>
        <v>1.1735</v>
      </c>
      <c r="F13" s="53">
        <f>+D13-E13</f>
        <v>22.296499999999998</v>
      </c>
    </row>
    <row r="14" spans="1:6" ht="12.75">
      <c r="A14" s="32"/>
      <c r="B14" s="38"/>
      <c r="C14" s="35"/>
      <c r="D14" s="54"/>
      <c r="E14" s="42"/>
      <c r="F14" s="53"/>
    </row>
    <row r="15" spans="1:6" ht="12.75">
      <c r="A15" s="32"/>
      <c r="B15" s="38"/>
      <c r="C15" s="46" t="s">
        <v>34</v>
      </c>
      <c r="D15" s="55">
        <f>SUM(D11:D14)</f>
        <v>1850</v>
      </c>
      <c r="E15" s="80">
        <f>+E12+E13</f>
        <v>92.50000000000001</v>
      </c>
      <c r="F15" s="55">
        <f>+D15-E15</f>
        <v>1757.5</v>
      </c>
    </row>
    <row r="16" spans="1:6" ht="13.5" thickBot="1">
      <c r="A16" s="42"/>
      <c r="B16" s="43"/>
      <c r="C16" s="56"/>
      <c r="D16" s="56"/>
      <c r="E16" s="56"/>
      <c r="F16" s="56"/>
    </row>
    <row r="17" spans="1:6" ht="12.75">
      <c r="A17" s="29"/>
      <c r="B17" s="30"/>
      <c r="C17" s="44"/>
      <c r="D17" s="44"/>
      <c r="E17" s="44"/>
      <c r="F17" s="44"/>
    </row>
    <row r="18" spans="1:6" ht="12.75">
      <c r="A18" s="37"/>
      <c r="B18" s="45" t="s">
        <v>9</v>
      </c>
      <c r="C18" s="46"/>
      <c r="D18" s="81">
        <f>D15</f>
        <v>1850</v>
      </c>
      <c r="E18" s="82">
        <f>+E15</f>
        <v>92.50000000000001</v>
      </c>
      <c r="F18" s="83">
        <f>+D18-E18</f>
        <v>1757.5</v>
      </c>
    </row>
    <row r="19" spans="1:6" ht="13.5" thickBot="1">
      <c r="A19" s="40"/>
      <c r="B19" s="41"/>
      <c r="C19" s="47"/>
      <c r="D19" s="57"/>
      <c r="E19" s="57"/>
      <c r="F19" s="57"/>
    </row>
    <row r="22" spans="1:6" ht="30">
      <c r="A22" s="48" t="s">
        <v>35</v>
      </c>
      <c r="B22" s="48" t="s">
        <v>72</v>
      </c>
      <c r="C22" s="48" t="s">
        <v>73</v>
      </c>
      <c r="D22" s="48" t="s">
        <v>74</v>
      </c>
      <c r="E22" s="48" t="s">
        <v>36</v>
      </c>
      <c r="F22" s="48" t="s">
        <v>75</v>
      </c>
    </row>
    <row r="23" spans="1:6" ht="15">
      <c r="A23" s="49">
        <v>1</v>
      </c>
      <c r="B23" s="49">
        <v>48313</v>
      </c>
      <c r="C23" s="49">
        <v>40743</v>
      </c>
      <c r="D23" s="49">
        <f>+B23-C23</f>
        <v>7570</v>
      </c>
      <c r="E23" s="49">
        <v>92500</v>
      </c>
      <c r="F23" s="49">
        <v>41800</v>
      </c>
    </row>
  </sheetData>
  <sheetProtection/>
  <mergeCells count="2">
    <mergeCell ref="A1:F2"/>
    <mergeCell ref="E3:F3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2011-03-25T07:14:59Z</dcterms:created>
  <dcterms:modified xsi:type="dcterms:W3CDTF">2012-04-28T06:32:40Z</dcterms:modified>
  <cp:category/>
  <cp:version/>
  <cp:contentType/>
  <cp:contentStatus/>
</cp:coreProperties>
</file>