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<sst xmlns="http://schemas.openxmlformats.org/spreadsheetml/2006/main" count="95" uniqueCount="87">
  <si>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</si>
  <si>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</si>
  <si>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</si>
  <si>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</si>
  <si>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</si>
  <si>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</si>
  <si>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</si>
  <si>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</si>
  <si>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</si>
  <si>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</si>
  <si>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</si>
  <si>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</si>
  <si>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</si>
  <si>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</si>
  <si>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</si>
  <si>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</si>
  <si>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</si>
  <si>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</si>
  <si>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</si>
  <si>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</si>
  <si>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</si>
  <si>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</si>
  <si>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</si>
  <si>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</si>
  <si>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</si>
  <si>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</si>
  <si>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</si>
  <si>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</si>
  <si>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</si>
  <si>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</si>
  <si>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</si>
  <si>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</si>
  <si>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</si>
  <si>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</si>
  <si>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</si>
  <si>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</si>
  <si>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</si>
  <si>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</si>
  <si>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</si>
  <si>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</si>
  <si>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</si>
  <si>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t xml:space="preserve"> - подготовка дома к сезонной эксплуатации </t>
  </si>
  <si>
    <t xml:space="preserve"> ООО"ЦБИ"</t>
  </si>
  <si>
    <t xml:space="preserve"> - аварийные работы </t>
  </si>
  <si>
    <t>имущества жилого дома № 10 по ул. Березовая с 01.01.2009г. по 31.12.2009г.</t>
  </si>
  <si>
    <t>ООО "УЮТ-СЕРВИС", договор управления № Н/2008-30 от 01.05.2008г.</t>
  </si>
  <si>
    <t>ООО"ПСФ"Энергорос"</t>
  </si>
  <si>
    <t>№ 10 по ул. Березовая с 01.01.2009г. по 31.12.2009г.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</si>
  <si>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43.6</t>
    </r>
    <r>
      <rPr>
        <sz val="11"/>
        <color theme="1"/>
        <rFont val="Calibri"/>
        <family val="2"/>
      </rPr>
      <t xml:space="preserve"> тыс.рублей, в том числе:</t>
    </r>
  </si>
  <si>
    <t xml:space="preserve"> - остекление - 2.5 м2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</si>
  <si>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</si>
  <si>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</si>
  <si>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</si>
  <si>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</si>
  <si>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</si>
  <si>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декабрь 2009г.  по адресу мкр.Сертолово-2, ул. Березовая,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</si>
  <si>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</si>
  <si>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</si>
  <si>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</si>
  <si>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</si>
  <si>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</si>
  <si>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</si>
  <si>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</si>
  <si>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</si>
  <si>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</si>
  <si>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</si>
  <si>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</si>
  <si>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</si>
  <si>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</si>
  <si>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</si>
  <si>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</si>
  <si>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</si>
  <si>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ул.Березовая,д.10</t>
  </si>
  <si>
    <t>капитальный ремонт сетей холодного водоснабжения</t>
  </si>
  <si>
    <t>190 м.п.</t>
  </si>
  <si>
    <t>технический надзор</t>
  </si>
  <si>
    <t>Всего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</si>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</sst>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15" fillId="0" borderId="0" xfId="52" applyFont="1" applyAlignment="1">
      <alignment/>
      <protection/>
    </xf>
    <xf numFmtId="0" fontId="16" fillId="0" borderId="0" xfId="52">
      <alignment/>
      <protection/>
    </xf>
    <xf numFmtId="0" fontId="16" fillId="0" borderId="15" xfId="52" applyBorder="1">
      <alignment/>
      <protection/>
    </xf>
    <xf numFmtId="0" fontId="16" fillId="0" borderId="16" xfId="52" applyBorder="1">
      <alignment/>
      <protection/>
    </xf>
    <xf numFmtId="0" fontId="16" fillId="0" borderId="17" xfId="52" applyBorder="1">
      <alignment/>
      <protection/>
    </xf>
    <xf numFmtId="0" fontId="16" fillId="0" borderId="18" xfId="52" applyBorder="1" applyAlignment="1">
      <alignment horizontal="center"/>
      <protection/>
    </xf>
    <xf numFmtId="0" fontId="16" fillId="0" borderId="19" xfId="52" applyBorder="1" applyAlignment="1">
      <alignment horizontal="center"/>
      <protection/>
    </xf>
    <xf numFmtId="9" fontId="16" fillId="0" borderId="19" xfId="52" applyNumberFormat="1" applyBorder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0" fontId="16" fillId="0" borderId="19" xfId="52" applyBorder="1">
      <alignment/>
      <protection/>
    </xf>
    <xf numFmtId="0" fontId="16" fillId="0" borderId="18" xfId="52" applyBorder="1">
      <alignment/>
      <protection/>
    </xf>
    <xf numFmtId="0" fontId="16" fillId="0" borderId="0" xfId="52" applyBorder="1">
      <alignment/>
      <protection/>
    </xf>
    <xf numFmtId="0" fontId="16" fillId="0" borderId="20" xfId="52" applyBorder="1">
      <alignment/>
      <protection/>
    </xf>
    <xf numFmtId="0" fontId="16" fillId="0" borderId="12" xfId="52" applyBorder="1">
      <alignment/>
      <protection/>
    </xf>
    <xf numFmtId="0" fontId="16" fillId="0" borderId="21" xfId="52" applyBorder="1">
      <alignment/>
      <protection/>
    </xf>
    <xf numFmtId="0" fontId="16" fillId="0" borderId="22" xfId="52" applyBorder="1">
      <alignment/>
      <protection/>
    </xf>
    <xf numFmtId="0" fontId="16" fillId="0" borderId="23" xfId="52" applyBorder="1">
      <alignment/>
      <protection/>
    </xf>
    <xf numFmtId="164" fontId="16" fillId="0" borderId="19" xfId="52" applyNumberFormat="1" applyBorder="1" applyAlignment="1">
      <alignment horizontal="center"/>
      <protection/>
    </xf>
    <xf numFmtId="164" fontId="16" fillId="0" borderId="23" xfId="52" applyNumberFormat="1" applyBorder="1" applyAlignment="1">
      <alignment horizontal="center"/>
      <protection/>
    </xf>
    <xf numFmtId="0" fontId="16" fillId="0" borderId="24" xfId="52" applyBorder="1" applyAlignment="1">
      <alignment horizontal="center"/>
      <protection/>
    </xf>
    <xf numFmtId="164" fontId="16" fillId="0" borderId="25" xfId="52" applyNumberFormat="1" applyBorder="1" applyAlignment="1">
      <alignment horizontal="center"/>
      <protection/>
    </xf>
    <xf numFmtId="0" fontId="16" fillId="0" borderId="23" xfId="52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164" fontId="15" fillId="0" borderId="26" xfId="52" applyNumberFormat="1" applyFont="1" applyBorder="1" applyAlignment="1">
      <alignment horizontal="center"/>
      <protection/>
    </xf>
    <xf numFmtId="0" fontId="16" fillId="0" borderId="25" xfId="52" applyBorder="1" applyAlignment="1">
      <alignment horizontal="center"/>
      <protection/>
    </xf>
    <xf numFmtId="0" fontId="16" fillId="0" borderId="24" xfId="52" applyBorder="1">
      <alignment/>
      <protection/>
    </xf>
    <xf numFmtId="0" fontId="16" fillId="0" borderId="27" xfId="52" applyBorder="1" applyAlignment="1">
      <alignment horizontal="center"/>
      <protection/>
    </xf>
    <xf numFmtId="0" fontId="16" fillId="0" borderId="12" xfId="52" applyBorder="1" applyAlignment="1">
      <alignment horizontal="center"/>
      <protection/>
    </xf>
    <xf numFmtId="0" fontId="16" fillId="0" borderId="17" xfId="52" applyBorder="1" applyAlignment="1">
      <alignment horizontal="center"/>
      <protection/>
    </xf>
    <xf numFmtId="0" fontId="16" fillId="0" borderId="22" xfId="52" applyBorder="1" applyAlignment="1">
      <alignment horizontal="center"/>
      <protection/>
    </xf>
    <xf numFmtId="0" fontId="15" fillId="0" borderId="23" xfId="52" applyFont="1" applyBorder="1">
      <alignment/>
      <protection/>
    </xf>
    <xf numFmtId="164" fontId="15" fillId="0" borderId="23" xfId="52" applyNumberFormat="1" applyFont="1" applyBorder="1" applyAlignment="1">
      <alignment horizontal="center"/>
      <protection/>
    </xf>
    <xf numFmtId="164" fontId="15" fillId="0" borderId="23" xfId="61" applyNumberFormat="1" applyFont="1" applyBorder="1" applyAlignment="1">
      <alignment horizontal="center"/>
    </xf>
    <xf numFmtId="0" fontId="16" fillId="0" borderId="13" xfId="52" applyBorder="1">
      <alignment/>
      <protection/>
    </xf>
    <xf numFmtId="0" fontId="16" fillId="0" borderId="21" xfId="52" applyBorder="1" applyAlignment="1">
      <alignment horizontal="center"/>
      <protection/>
    </xf>
    <xf numFmtId="0" fontId="16" fillId="0" borderId="13" xfId="52" applyBorder="1" applyAlignment="1">
      <alignment horizontal="center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4" fontId="19" fillId="0" borderId="14" xfId="52" applyNumberFormat="1" applyFont="1" applyBorder="1">
      <alignment/>
      <protection/>
    </xf>
    <xf numFmtId="4" fontId="19" fillId="0" borderId="0" xfId="52" applyNumberFormat="1" applyFont="1" applyBorder="1">
      <alignment/>
      <protection/>
    </xf>
    <xf numFmtId="0" fontId="16" fillId="0" borderId="14" xfId="52" applyBorder="1">
      <alignment/>
      <protection/>
    </xf>
    <xf numFmtId="4" fontId="19" fillId="0" borderId="14" xfId="52" applyNumberFormat="1" applyFont="1" applyBorder="1" applyAlignment="1">
      <alignment horizontal="right"/>
      <protection/>
    </xf>
    <xf numFmtId="2" fontId="16" fillId="0" borderId="0" xfId="52" applyNumberFormat="1" applyBorder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0" fontId="16" fillId="0" borderId="29" xfId="52" applyBorder="1" applyAlignment="1">
      <alignment horizontal="center"/>
      <protection/>
    </xf>
    <xf numFmtId="0" fontId="16" fillId="0" borderId="11" xfId="52" applyBorder="1" applyAlignment="1">
      <alignment horizontal="center"/>
      <protection/>
    </xf>
    <xf numFmtId="0" fontId="16" fillId="0" borderId="15" xfId="52" applyBorder="1" applyAlignment="1">
      <alignment horizontal="center"/>
      <protection/>
    </xf>
    <xf numFmtId="0" fontId="16" fillId="0" borderId="18" xfId="52" applyBorder="1" applyAlignment="1">
      <alignment horizontal="center"/>
      <protection/>
    </xf>
    <xf numFmtId="0" fontId="16" fillId="0" borderId="20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2812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81" t="s">
        <v>0</v>
      </c>
      <c r="B1" s="81"/>
      <c r="C1" s="81"/>
      <c r="D1" s="81"/>
      <c r="E1" s="81"/>
      <c r="F1" s="81"/>
      <c r="G1" s="81"/>
    </row>
    <row r="2" spans="1:7" ht="18.75" customHeight="1">
      <c r="A2" s="82" t="s">
        <v>1</v>
      </c>
      <c r="B2" s="82"/>
      <c r="C2" s="82"/>
      <c r="D2" s="82"/>
      <c r="E2" s="82"/>
      <c r="F2" s="82"/>
      <c r="G2" s="82"/>
    </row>
    <row r="3" spans="1:7" ht="18.75" customHeight="1">
      <c r="A3" s="82" t="s">
        <v>44</v>
      </c>
      <c r="B3" s="82"/>
      <c r="C3" s="82"/>
      <c r="D3" s="82"/>
      <c r="E3" s="82"/>
      <c r="F3" s="82"/>
      <c r="G3" s="82"/>
    </row>
    <row r="4" spans="1:7" ht="6.75" customHeight="1" thickBot="1">
      <c r="A4" s="83"/>
      <c r="B4" s="83"/>
      <c r="C4" s="83"/>
      <c r="D4" s="83"/>
      <c r="E4" s="83"/>
      <c r="F4" s="83"/>
      <c r="G4" s="83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84" t="s">
        <v>9</v>
      </c>
      <c r="B6" s="85"/>
      <c r="C6" s="85"/>
      <c r="D6" s="85"/>
      <c r="E6" s="85"/>
      <c r="F6" s="85"/>
      <c r="G6" s="86"/>
    </row>
    <row r="7" spans="1:7" ht="18.75" customHeight="1" thickBot="1">
      <c r="A7" s="19" t="s">
        <v>10</v>
      </c>
      <c r="B7" s="20">
        <v>1598.45</v>
      </c>
      <c r="C7" s="21">
        <f>133523.64+10315.56</f>
        <v>143839.2</v>
      </c>
      <c r="D7" s="21">
        <f>128889.9+10315.56</f>
        <v>139205.46</v>
      </c>
      <c r="E7" s="21">
        <f>+D7</f>
        <v>139205.46</v>
      </c>
      <c r="F7" s="21">
        <f>+B7+C7-D7</f>
        <v>6232.190000000031</v>
      </c>
      <c r="G7" s="76" t="s">
        <v>42</v>
      </c>
    </row>
    <row r="8" spans="1:7" ht="29.25" customHeight="1" hidden="1" thickBot="1">
      <c r="A8" s="19" t="s">
        <v>11</v>
      </c>
      <c r="B8" s="20"/>
      <c r="C8" s="22"/>
      <c r="D8" s="22"/>
      <c r="E8" s="21">
        <f>+D8</f>
        <v>0</v>
      </c>
      <c r="F8" s="21">
        <f>+B8+C8-D8</f>
        <v>0</v>
      </c>
      <c r="G8" s="87"/>
    </row>
    <row r="9" spans="1:7" ht="30.75" customHeight="1" thickBot="1">
      <c r="A9" s="19" t="s">
        <v>12</v>
      </c>
      <c r="B9" s="20">
        <v>1456.28</v>
      </c>
      <c r="C9" s="22">
        <f>56087.64+2538-668.46</f>
        <v>57957.18</v>
      </c>
      <c r="D9" s="22">
        <f>54984.16+2538</f>
        <v>57522.16</v>
      </c>
      <c r="E9" s="21">
        <f>+D9</f>
        <v>57522.16</v>
      </c>
      <c r="F9" s="21">
        <f>+B9+C9-D9</f>
        <v>1891.2999999999956</v>
      </c>
      <c r="G9" s="76" t="s">
        <v>13</v>
      </c>
    </row>
    <row r="10" spans="1:7" ht="25.5" customHeight="1" thickBot="1">
      <c r="A10" s="19" t="s">
        <v>14</v>
      </c>
      <c r="B10" s="20">
        <v>487.34</v>
      </c>
      <c r="C10" s="22">
        <f>18757.2+848.8-223.55</f>
        <v>19382.45</v>
      </c>
      <c r="D10" s="22">
        <f>18388.48+848.8</f>
        <v>19237.28</v>
      </c>
      <c r="E10" s="21">
        <f>+D10</f>
        <v>19237.28</v>
      </c>
      <c r="F10" s="21">
        <f>+B10+C10-D10</f>
        <v>632.510000000002</v>
      </c>
      <c r="G10" s="77"/>
    </row>
    <row r="11" spans="1:7" ht="18.75" customHeight="1" thickBot="1">
      <c r="A11" s="19" t="s">
        <v>15</v>
      </c>
      <c r="B11" s="23">
        <f>SUM(B7:B10)</f>
        <v>3542.07</v>
      </c>
      <c r="C11" s="23">
        <f>SUM(C7:C10)</f>
        <v>221178.83000000002</v>
      </c>
      <c r="D11" s="23">
        <f>SUM(D7:D10)</f>
        <v>215964.9</v>
      </c>
      <c r="E11" s="23">
        <f>SUM(E7:E10)</f>
        <v>215964.9</v>
      </c>
      <c r="F11" s="23">
        <f>SUM(F7:F10)</f>
        <v>8756.00000000003</v>
      </c>
      <c r="G11" s="28"/>
    </row>
    <row r="12" spans="1:7" ht="18.75" customHeight="1" thickBot="1">
      <c r="A12" s="78" t="s">
        <v>16</v>
      </c>
      <c r="B12" s="78"/>
      <c r="C12" s="78"/>
      <c r="D12" s="78"/>
      <c r="E12" s="78"/>
      <c r="F12" s="78"/>
      <c r="G12" s="78"/>
    </row>
    <row r="13" spans="1:7" ht="63.7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17</v>
      </c>
      <c r="F13" s="7" t="s">
        <v>7</v>
      </c>
      <c r="G13" s="6" t="s">
        <v>18</v>
      </c>
    </row>
    <row r="14" spans="1:7" ht="30.75" customHeight="1" thickBot="1">
      <c r="A14" s="1" t="s">
        <v>19</v>
      </c>
      <c r="B14" s="8">
        <v>579.16</v>
      </c>
      <c r="C14" s="24">
        <f>54924.32+4265.8</f>
        <v>59190.12</v>
      </c>
      <c r="D14" s="24">
        <f>53000.31+4265.8</f>
        <v>57266.11</v>
      </c>
      <c r="E14" s="24">
        <f>+D14</f>
        <v>57266.11</v>
      </c>
      <c r="F14" s="24">
        <f aca="true" t="shared" si="0" ref="F14:F21">+B14+C14-D14</f>
        <v>2503.1700000000055</v>
      </c>
      <c r="G14" s="79" t="s">
        <v>45</v>
      </c>
    </row>
    <row r="15" spans="1:7" ht="18.75" customHeight="1" thickBot="1">
      <c r="A15" s="19" t="s">
        <v>20</v>
      </c>
      <c r="B15" s="20">
        <v>471.04</v>
      </c>
      <c r="C15" s="21">
        <f>25528.14+1982.7</f>
        <v>27510.84</v>
      </c>
      <c r="D15" s="21">
        <f>24835.74+1982.7</f>
        <v>26818.440000000002</v>
      </c>
      <c r="E15" s="25">
        <f>+D15</f>
        <v>26818.440000000002</v>
      </c>
      <c r="F15" s="24">
        <f t="shared" si="0"/>
        <v>1163.4399999999987</v>
      </c>
      <c r="G15" s="80"/>
    </row>
    <row r="16" spans="1:7" ht="31.5" customHeight="1" thickBot="1">
      <c r="A16" s="4" t="s">
        <v>21</v>
      </c>
      <c r="B16" s="5"/>
      <c r="C16" s="21">
        <f>8609.94+879.3</f>
        <v>9489.24</v>
      </c>
      <c r="D16" s="21">
        <f>8217.78+879.3</f>
        <v>9097.08</v>
      </c>
      <c r="E16" s="24">
        <f>410*1000*0.05</f>
        <v>20500</v>
      </c>
      <c r="F16" s="24">
        <f t="shared" si="0"/>
        <v>392.15999999999985</v>
      </c>
      <c r="G16" s="9"/>
    </row>
    <row r="17" spans="1:7" ht="63.75" customHeight="1" hidden="1" thickBot="1">
      <c r="A17" s="19" t="s">
        <v>22</v>
      </c>
      <c r="B17" s="20"/>
      <c r="C17" s="21"/>
      <c r="D17" s="21"/>
      <c r="E17" s="24">
        <f>+D17</f>
        <v>0</v>
      </c>
      <c r="F17" s="24">
        <f t="shared" si="0"/>
        <v>0</v>
      </c>
      <c r="G17" s="9" t="s">
        <v>23</v>
      </c>
    </row>
    <row r="18" spans="1:7" ht="27.75" customHeight="1" thickBot="1">
      <c r="A18" s="19" t="s">
        <v>24</v>
      </c>
      <c r="B18" s="20">
        <v>131.27</v>
      </c>
      <c r="C18" s="21">
        <f>10473.3+813.3</f>
        <v>11286.599999999999</v>
      </c>
      <c r="D18" s="21">
        <f>10127.24+813.3</f>
        <v>10940.539999999999</v>
      </c>
      <c r="E18" s="24">
        <f>+D18</f>
        <v>10940.539999999999</v>
      </c>
      <c r="F18" s="24">
        <f t="shared" si="0"/>
        <v>477.3299999999999</v>
      </c>
      <c r="G18" s="10" t="s">
        <v>25</v>
      </c>
    </row>
    <row r="19" spans="1:7" ht="68.25" customHeight="1" hidden="1" thickBot="1">
      <c r="A19" s="19" t="s">
        <v>26</v>
      </c>
      <c r="B19" s="20"/>
      <c r="C19" s="26"/>
      <c r="D19" s="26"/>
      <c r="E19" s="24">
        <f>+D19</f>
        <v>0</v>
      </c>
      <c r="F19" s="24">
        <f t="shared" si="0"/>
        <v>0</v>
      </c>
      <c r="G19" s="10" t="s">
        <v>27</v>
      </c>
    </row>
    <row r="20" spans="1:7" ht="48.75" customHeight="1" hidden="1" thickBot="1">
      <c r="A20" s="19" t="s">
        <v>28</v>
      </c>
      <c r="B20" s="20"/>
      <c r="C20" s="26"/>
      <c r="D20" s="26"/>
      <c r="E20" s="24">
        <f>+D20</f>
        <v>0</v>
      </c>
      <c r="F20" s="24">
        <f t="shared" si="0"/>
        <v>0</v>
      </c>
      <c r="G20" s="10"/>
    </row>
    <row r="21" spans="1:7" ht="41.25" customHeight="1" thickBot="1">
      <c r="A21" s="19" t="s">
        <v>29</v>
      </c>
      <c r="B21" s="20">
        <v>48.91</v>
      </c>
      <c r="C21" s="22">
        <f>3748.84+291.2</f>
        <v>4040.04</v>
      </c>
      <c r="D21" s="22">
        <f>3626.9+291.2</f>
        <v>3918.1</v>
      </c>
      <c r="E21" s="24">
        <f>+D21</f>
        <v>3918.1</v>
      </c>
      <c r="F21" s="24">
        <f t="shared" si="0"/>
        <v>170.8499999999999</v>
      </c>
      <c r="G21" s="10" t="s">
        <v>46</v>
      </c>
    </row>
    <row r="22" spans="1:7" ht="18.75" customHeight="1" thickBot="1">
      <c r="A22" s="19" t="s">
        <v>15</v>
      </c>
      <c r="B22" s="23">
        <f>SUM(B14:B21)</f>
        <v>1230.38</v>
      </c>
      <c r="C22" s="23">
        <f>SUM(C14:C21)</f>
        <v>111516.84000000001</v>
      </c>
      <c r="D22" s="23">
        <f>SUM(D14:D21)</f>
        <v>108040.27</v>
      </c>
      <c r="E22" s="23">
        <f>SUM(E14:E21)</f>
        <v>119443.19</v>
      </c>
      <c r="F22" s="23">
        <f>SUM(F14:F21)</f>
        <v>4706.950000000004</v>
      </c>
      <c r="G22" s="27"/>
    </row>
    <row r="23" spans="1:7" ht="18.75" customHeight="1">
      <c r="A23" s="11" t="s">
        <v>30</v>
      </c>
      <c r="B23" s="11"/>
      <c r="C23" s="11"/>
      <c r="D23" s="11"/>
      <c r="E23" s="11"/>
      <c r="F23" s="12">
        <f>+F11+F22</f>
        <v>13462.950000000033</v>
      </c>
      <c r="G23" s="13"/>
    </row>
    <row r="24" spans="1:7" ht="18.75" customHeight="1">
      <c r="A24" s="14" t="s">
        <v>31</v>
      </c>
      <c r="B24" s="11"/>
      <c r="C24" s="11"/>
      <c r="D24" s="11"/>
      <c r="E24" s="11"/>
      <c r="F24" s="12"/>
      <c r="G24" s="15">
        <f>+E16-C16+F23</f>
        <v>24473.710000000036</v>
      </c>
    </row>
  </sheetData>
  <sheetProtection/>
  <mergeCells count="9">
    <mergeCell ref="G9:G10"/>
    <mergeCell ref="A12:G12"/>
    <mergeCell ref="G14:G15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3.28125" style="0" customWidth="1"/>
    <col min="4" max="4" width="15.28125" style="0" customWidth="1"/>
    <col min="5" max="5" width="16.140625" style="0" customWidth="1"/>
    <col min="6" max="6" width="14.28125" style="0" customWidth="1"/>
  </cols>
  <sheetData>
    <row r="1" spans="1:6" ht="18.75" customHeight="1">
      <c r="A1" s="89" t="s">
        <v>50</v>
      </c>
      <c r="B1" s="89"/>
      <c r="C1" s="89"/>
      <c r="D1" s="89"/>
      <c r="E1" s="89"/>
      <c r="F1" s="89"/>
    </row>
    <row r="2" ht="18.75" customHeight="1">
      <c r="A2" t="s">
        <v>51</v>
      </c>
    </row>
    <row r="3" ht="18.75" customHeight="1">
      <c r="A3" t="s">
        <v>52</v>
      </c>
    </row>
    <row r="4" ht="18.75" customHeight="1">
      <c r="A4" t="s">
        <v>53</v>
      </c>
    </row>
    <row r="5" ht="18.75" customHeight="1">
      <c r="D5" s="29" t="s">
        <v>54</v>
      </c>
    </row>
    <row r="6" spans="1:6" ht="18.75" customHeight="1">
      <c r="A6" s="88" t="s">
        <v>32</v>
      </c>
      <c r="B6" s="88"/>
      <c r="C6" s="88"/>
      <c r="D6" s="88"/>
      <c r="E6" s="88"/>
      <c r="F6" s="88"/>
    </row>
    <row r="7" spans="1:6" ht="18.75" customHeight="1">
      <c r="A7" s="88" t="s">
        <v>33</v>
      </c>
      <c r="B7" s="88"/>
      <c r="C7" s="88"/>
      <c r="D7" s="88"/>
      <c r="E7" s="88"/>
      <c r="F7" s="88"/>
    </row>
    <row r="8" spans="1:6" ht="18.75" customHeight="1">
      <c r="A8" s="88" t="s">
        <v>47</v>
      </c>
      <c r="B8" s="88"/>
      <c r="C8" s="88"/>
      <c r="D8" s="88"/>
      <c r="E8" s="88"/>
      <c r="F8" s="88"/>
    </row>
    <row r="9" spans="1:6" ht="18.75" customHeight="1">
      <c r="A9" s="16" t="s">
        <v>34</v>
      </c>
      <c r="B9" s="16" t="s">
        <v>35</v>
      </c>
      <c r="C9" s="16" t="s">
        <v>36</v>
      </c>
      <c r="D9" s="16" t="s">
        <v>37</v>
      </c>
      <c r="E9" s="16" t="s">
        <v>38</v>
      </c>
      <c r="F9" s="16" t="s">
        <v>39</v>
      </c>
    </row>
    <row r="10" spans="1:6" ht="18.75" customHeight="1">
      <c r="A10" s="17" t="s">
        <v>40</v>
      </c>
      <c r="B10" s="17">
        <v>25.5</v>
      </c>
      <c r="C10" s="17">
        <v>24.8</v>
      </c>
      <c r="D10" s="17">
        <f>B10-C10</f>
        <v>0.6999999999999993</v>
      </c>
      <c r="E10" s="17">
        <v>43.6</v>
      </c>
      <c r="F10" s="17">
        <f>C10-E10</f>
        <v>-18.8</v>
      </c>
    </row>
    <row r="12" ht="15">
      <c r="A12" t="s">
        <v>48</v>
      </c>
    </row>
    <row r="13" spans="1:3" ht="15">
      <c r="A13" t="s">
        <v>49</v>
      </c>
      <c r="C13" s="18"/>
    </row>
    <row r="14" ht="15">
      <c r="A14" t="s">
        <v>41</v>
      </c>
    </row>
    <row r="15" ht="15">
      <c r="A15" t="s">
        <v>43</v>
      </c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57421875" style="31" customWidth="1"/>
    <col min="2" max="2" width="18.8515625" style="31" customWidth="1"/>
    <col min="3" max="3" width="48.57421875" style="31" customWidth="1"/>
    <col min="4" max="4" width="19.8515625" style="31" customWidth="1"/>
    <col min="5" max="5" width="18.00390625" style="31" customWidth="1"/>
    <col min="6" max="6" width="17.140625" style="31" customWidth="1"/>
    <col min="7" max="7" width="14.57421875" style="31" customWidth="1"/>
    <col min="8" max="8" width="20.57421875" style="31" hidden="1" customWidth="1"/>
    <col min="9" max="16384" width="9.140625" style="31" customWidth="1"/>
  </cols>
  <sheetData>
    <row r="1" spans="1:8" ht="30.75" customHeight="1">
      <c r="A1" s="90" t="s">
        <v>55</v>
      </c>
      <c r="B1" s="91"/>
      <c r="C1" s="91"/>
      <c r="D1" s="91"/>
      <c r="E1" s="91"/>
      <c r="F1" s="91"/>
      <c r="G1" s="91"/>
      <c r="H1" s="30"/>
    </row>
    <row r="2" spans="1:7" ht="29.25" customHeight="1" thickBot="1">
      <c r="A2" s="92"/>
      <c r="B2" s="92"/>
      <c r="C2" s="92"/>
      <c r="D2" s="92"/>
      <c r="E2" s="92"/>
      <c r="F2" s="92"/>
      <c r="G2" s="92"/>
    </row>
    <row r="3" spans="1:8" ht="13.5" thickBot="1">
      <c r="A3" s="32"/>
      <c r="B3" s="33"/>
      <c r="C3" s="34"/>
      <c r="D3" s="33"/>
      <c r="E3" s="33"/>
      <c r="F3" s="93" t="s">
        <v>56</v>
      </c>
      <c r="G3" s="94"/>
      <c r="H3" s="33"/>
    </row>
    <row r="4" spans="1:8" ht="12.75">
      <c r="A4" s="35" t="s">
        <v>57</v>
      </c>
      <c r="B4" s="36" t="s">
        <v>58</v>
      </c>
      <c r="C4" s="35" t="s">
        <v>59</v>
      </c>
      <c r="D4" s="36" t="s">
        <v>60</v>
      </c>
      <c r="E4" s="37" t="s">
        <v>61</v>
      </c>
      <c r="F4" s="37"/>
      <c r="G4" s="37"/>
      <c r="H4" s="37" t="s">
        <v>62</v>
      </c>
    </row>
    <row r="5" spans="1:8" ht="12.75">
      <c r="A5" s="35" t="s">
        <v>63</v>
      </c>
      <c r="B5" s="36"/>
      <c r="C5" s="38"/>
      <c r="D5" s="36" t="s">
        <v>64</v>
      </c>
      <c r="E5" s="36" t="s">
        <v>65</v>
      </c>
      <c r="F5" s="36" t="s">
        <v>66</v>
      </c>
      <c r="G5" s="36" t="s">
        <v>67</v>
      </c>
      <c r="H5" s="36"/>
    </row>
    <row r="6" spans="1:8" ht="12.75">
      <c r="A6" s="35"/>
      <c r="B6" s="36"/>
      <c r="C6" s="38"/>
      <c r="D6" s="36" t="s">
        <v>68</v>
      </c>
      <c r="E6" s="36"/>
      <c r="F6" s="36" t="s">
        <v>69</v>
      </c>
      <c r="G6" s="36" t="s">
        <v>70</v>
      </c>
      <c r="H6" s="39"/>
    </row>
    <row r="7" spans="1:8" ht="12.75">
      <c r="A7" s="40"/>
      <c r="B7" s="39"/>
      <c r="C7" s="41"/>
      <c r="D7" s="39"/>
      <c r="E7" s="39"/>
      <c r="F7" s="39"/>
      <c r="G7" s="36" t="s">
        <v>71</v>
      </c>
      <c r="H7" s="39"/>
    </row>
    <row r="8" spans="1:8" ht="13.5" thickBot="1">
      <c r="A8" s="42"/>
      <c r="B8" s="43"/>
      <c r="C8" s="44"/>
      <c r="D8" s="43"/>
      <c r="E8" s="43"/>
      <c r="F8" s="43"/>
      <c r="G8" s="43"/>
      <c r="H8" s="43"/>
    </row>
    <row r="9" spans="1:8" ht="12.75">
      <c r="A9" s="33"/>
      <c r="B9" s="45"/>
      <c r="C9" s="34"/>
      <c r="D9" s="33"/>
      <c r="E9" s="33"/>
      <c r="F9" s="33"/>
      <c r="G9" s="45"/>
      <c r="H9" s="45"/>
    </row>
    <row r="10" spans="1:8" ht="12.75">
      <c r="A10" s="36">
        <v>1</v>
      </c>
      <c r="B10" s="46" t="s">
        <v>72</v>
      </c>
      <c r="C10" s="35" t="s">
        <v>73</v>
      </c>
      <c r="D10" s="36" t="s">
        <v>74</v>
      </c>
      <c r="E10" s="47">
        <v>405.941</v>
      </c>
      <c r="F10" s="36">
        <f>E10*0.05</f>
        <v>20.29705</v>
      </c>
      <c r="G10" s="48">
        <f>+E10-F10</f>
        <v>385.64394999999996</v>
      </c>
      <c r="H10" s="49"/>
    </row>
    <row r="11" spans="1:8" ht="12.75">
      <c r="A11" s="36"/>
      <c r="B11" s="46"/>
      <c r="C11" s="35" t="s">
        <v>75</v>
      </c>
      <c r="D11" s="36"/>
      <c r="E11" s="50">
        <v>4.059</v>
      </c>
      <c r="F11" s="36">
        <f>E11*0.05</f>
        <v>0.20295000000000002</v>
      </c>
      <c r="G11" s="48">
        <f>+E11-F11</f>
        <v>3.85605</v>
      </c>
      <c r="H11" s="51"/>
    </row>
    <row r="12" spans="1:8" ht="12.75">
      <c r="A12" s="36"/>
      <c r="B12" s="46"/>
      <c r="C12" s="52" t="s">
        <v>76</v>
      </c>
      <c r="D12" s="53"/>
      <c r="E12" s="54">
        <f>SUM(E10:E11)</f>
        <v>410</v>
      </c>
      <c r="F12" s="54">
        <f>SUM(F10:F11)</f>
        <v>20.5</v>
      </c>
      <c r="G12" s="54">
        <f>SUM(G10:G11)</f>
        <v>389.49999999999994</v>
      </c>
      <c r="H12" s="51"/>
    </row>
    <row r="13" spans="1:8" ht="13.5" thickBot="1">
      <c r="A13" s="55"/>
      <c r="B13" s="56"/>
      <c r="C13" s="57"/>
      <c r="D13" s="58"/>
      <c r="E13" s="58"/>
      <c r="F13" s="58"/>
      <c r="G13" s="49"/>
      <c r="H13" s="49"/>
    </row>
    <row r="14" spans="1:8" ht="12.75">
      <c r="A14" s="33"/>
      <c r="B14" s="45"/>
      <c r="C14" s="95"/>
      <c r="D14" s="59"/>
      <c r="E14" s="60"/>
      <c r="F14" s="60"/>
      <c r="G14" s="60"/>
      <c r="H14" s="60"/>
    </row>
    <row r="15" spans="1:8" ht="12.75">
      <c r="A15" s="39"/>
      <c r="B15" s="61" t="s">
        <v>15</v>
      </c>
      <c r="C15" s="96"/>
      <c r="D15" s="38"/>
      <c r="E15" s="62">
        <f>E12</f>
        <v>410</v>
      </c>
      <c r="F15" s="63">
        <f>+F12</f>
        <v>20.5</v>
      </c>
      <c r="G15" s="62">
        <f>+E15-F15</f>
        <v>389.5</v>
      </c>
      <c r="H15" s="51"/>
    </row>
    <row r="16" spans="1:8" ht="13.5" thickBot="1">
      <c r="A16" s="43"/>
      <c r="B16" s="64"/>
      <c r="C16" s="97"/>
      <c r="D16" s="65"/>
      <c r="E16" s="66"/>
      <c r="F16" s="66"/>
      <c r="G16" s="66"/>
      <c r="H16" s="66"/>
    </row>
    <row r="19" spans="1:7" ht="60">
      <c r="A19" s="67" t="s">
        <v>77</v>
      </c>
      <c r="B19" s="67" t="s">
        <v>78</v>
      </c>
      <c r="C19" s="67" t="s">
        <v>79</v>
      </c>
      <c r="D19" s="67" t="s">
        <v>80</v>
      </c>
      <c r="E19" s="68" t="s">
        <v>81</v>
      </c>
      <c r="F19" s="67" t="s">
        <v>82</v>
      </c>
      <c r="G19" s="69"/>
    </row>
    <row r="20" spans="1:7" ht="15">
      <c r="A20" s="70">
        <v>1</v>
      </c>
      <c r="B20" s="71">
        <v>0</v>
      </c>
      <c r="C20" s="71">
        <v>9489.24</v>
      </c>
      <c r="D20" s="71">
        <v>9097.08</v>
      </c>
      <c r="E20" s="71">
        <v>18000</v>
      </c>
      <c r="F20" s="71">
        <f>+C20-D20</f>
        <v>392.15999999999985</v>
      </c>
      <c r="G20" s="72"/>
    </row>
    <row r="23" spans="1:5" ht="75">
      <c r="A23" s="67" t="s">
        <v>77</v>
      </c>
      <c r="B23" s="67" t="s">
        <v>83</v>
      </c>
      <c r="C23" s="67" t="s">
        <v>84</v>
      </c>
      <c r="D23" s="67" t="s">
        <v>85</v>
      </c>
      <c r="E23" s="67" t="s">
        <v>86</v>
      </c>
    </row>
    <row r="24" spans="1:5" ht="15">
      <c r="A24" s="73">
        <v>1</v>
      </c>
      <c r="B24" s="74">
        <v>-37697.08</v>
      </c>
      <c r="C24" s="74">
        <f>+D20+E20</f>
        <v>27097.08</v>
      </c>
      <c r="D24" s="74">
        <v>20500</v>
      </c>
      <c r="E24" s="74">
        <f>+B24+C24-D24</f>
        <v>-31100</v>
      </c>
    </row>
    <row r="25" spans="1:5" ht="12.75">
      <c r="A25" s="41"/>
      <c r="B25" s="41"/>
      <c r="C25" s="75"/>
      <c r="D25" s="75"/>
      <c r="E25" s="38"/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2012-04-28T05:49:07Z</dcterms:modified>
  <cp:category/>
  <cp:version/>
  <cp:contentType/>
  <cp:contentStatus/>
</cp:coreProperties>
</file>