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<sst xmlns="http://schemas.openxmlformats.org/spreadsheetml/2006/main" count="64" uniqueCount="58">
  <si>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</si>
  <si>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</si>
  <si>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</si>
  <si>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</si>
  <si>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</si>
  <si>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</si>
  <si>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</si>
  <si>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</si>
  <si>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</si>
  <si>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</si>
  <si>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</si>
  <si>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</si>
  <si>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</si>
  <si>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</si>
  <si>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</si>
  <si>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</si>
  <si>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</si>
  <si>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Н/2008-28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</si>
  <si>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</si>
  <si>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</si>
  <si>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</si>
  <si>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</si>
  <si>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</si>
  <si>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</si>
  <si>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</si>
  <si>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</si>
  <si>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</si>
  <si>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</si>
  <si>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</si>
  <si>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</si>
  <si>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</si>
  <si>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</si>
  <si>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</si>
  <si>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1  по ул. Ларина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</si>
  <si>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</si>
  <si>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</si>
  <si>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</si>
  <si>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</si>
  <si>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</si>
  <si>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</si>
  <si>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</si>
  <si>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</si>
  <si>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</si>
  <si>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</si>
  <si>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</si>
  <si>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</si>
  <si>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 по ул. Ларина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</si>
  <si>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</si>
  <si>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</si>
  <si>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</si>
  <si>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</si>
  <si>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115.43</t>
    </r>
    <r>
      <rPr>
        <sz val="10"/>
        <rFont val="Arial Cyr"/>
        <family val="0"/>
      </rPr>
      <t xml:space="preserve"> тыс.рублей, в том числе:</t>
    </r>
  </si>
  <si>
    <t xml:space="preserve"> - остекление - 3 м2</t>
  </si>
  <si>
    <t xml:space="preserve"> - замена дверей и решеток - 1 шт.</t>
  </si>
  <si>
    <t xml:space="preserve"> - ремонт запорной арматуры - 7 шт.</t>
  </si>
  <si>
    <t xml:space="preserve"> - проверка сопротивления изоляции</t>
  </si>
  <si>
    <t xml:space="preserve"> - подготовка дома к сезонной эксплуатации 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</si>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</sst>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33" customWidth="1"/>
    <col min="4" max="4" width="12.875" style="33" customWidth="1"/>
    <col min="5" max="5" width="9.875" style="33" customWidth="1"/>
    <col min="6" max="6" width="11.125" style="33" customWidth="1"/>
    <col min="7" max="7" width="12.125" style="33" customWidth="1"/>
    <col min="8" max="8" width="12.75390625" style="33" customWidth="1"/>
    <col min="9" max="9" width="22.75390625" style="33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3.5" thickBot="1">
      <c r="C7" s="43" t="s">
        <v>33</v>
      </c>
      <c r="D7" s="43"/>
      <c r="E7" s="43"/>
      <c r="F7" s="43"/>
      <c r="G7" s="43"/>
      <c r="H7" s="43"/>
      <c r="I7" s="43"/>
    </row>
    <row r="8" spans="3:9" ht="6" customHeight="1" hidden="1" thickBot="1">
      <c r="C8" s="44"/>
      <c r="D8" s="44"/>
      <c r="E8" s="44"/>
      <c r="F8" s="44"/>
      <c r="G8" s="44"/>
      <c r="H8" s="44"/>
      <c r="I8" s="44"/>
    </row>
    <row r="9" spans="3:9" ht="49.5" customHeight="1" thickBot="1">
      <c r="C9" s="9" t="s">
        <v>3</v>
      </c>
      <c r="D9" s="10" t="s">
        <v>34</v>
      </c>
      <c r="E9" s="11" t="s">
        <v>35</v>
      </c>
      <c r="F9" s="11" t="s">
        <v>36</v>
      </c>
      <c r="G9" s="11" t="s">
        <v>4</v>
      </c>
      <c r="H9" s="11" t="s">
        <v>37</v>
      </c>
      <c r="I9" s="9" t="s">
        <v>5</v>
      </c>
    </row>
    <row r="10" spans="3:9" ht="12" customHeight="1" thickBot="1">
      <c r="C10" s="45" t="s">
        <v>6</v>
      </c>
      <c r="D10" s="46"/>
      <c r="E10" s="46"/>
      <c r="F10" s="46"/>
      <c r="G10" s="46"/>
      <c r="H10" s="46"/>
      <c r="I10" s="47"/>
    </row>
    <row r="11" spans="3:9" ht="13.5" customHeight="1" thickBot="1">
      <c r="C11" s="12" t="s">
        <v>7</v>
      </c>
      <c r="D11" s="13">
        <f>14093.39-1044.24</f>
        <v>13049.15</v>
      </c>
      <c r="E11" s="14">
        <f>462903.65+19554.97-6449.87</f>
        <v>476008.75</v>
      </c>
      <c r="F11" s="14">
        <f>424518.75+19554.97</f>
        <v>444073.72</v>
      </c>
      <c r="G11" s="14">
        <f>+F11</f>
        <v>444073.72</v>
      </c>
      <c r="H11" s="14">
        <f>+D11+E11-F11</f>
        <v>44984.18000000005</v>
      </c>
      <c r="I11" s="37" t="s">
        <v>8</v>
      </c>
    </row>
    <row r="12" spans="3:9" ht="13.5" customHeight="1" thickBot="1">
      <c r="C12" s="12" t="s">
        <v>9</v>
      </c>
      <c r="D12" s="13">
        <f>11059.84-274.91</f>
        <v>10784.93</v>
      </c>
      <c r="E12" s="15">
        <f>273417.01+8220.39-26014.01</f>
        <v>255623.39</v>
      </c>
      <c r="F12" s="15">
        <f>227285.43+8220.39-545.78</f>
        <v>234960.04</v>
      </c>
      <c r="G12" s="14">
        <f>+F12</f>
        <v>234960.04</v>
      </c>
      <c r="H12" s="14">
        <f>+D12+E12-F12</f>
        <v>31448.28</v>
      </c>
      <c r="I12" s="41"/>
    </row>
    <row r="13" spans="3:9" ht="13.5" customHeight="1" thickBot="1">
      <c r="C13" s="12" t="s">
        <v>10</v>
      </c>
      <c r="D13" s="13">
        <f>5141.72-60.85</f>
        <v>5080.87</v>
      </c>
      <c r="E13" s="15">
        <f>123345.12+3904.84-2991.48</f>
        <v>124258.48</v>
      </c>
      <c r="F13" s="15">
        <f>110740.09+3904.84</f>
        <v>114644.93</v>
      </c>
      <c r="G13" s="14">
        <f>+F13</f>
        <v>114644.93</v>
      </c>
      <c r="H13" s="14">
        <f>+D13+E13-F13</f>
        <v>14694.419999999998</v>
      </c>
      <c r="I13" s="37" t="s">
        <v>11</v>
      </c>
    </row>
    <row r="14" spans="3:9" ht="13.5" customHeight="1" thickBot="1">
      <c r="C14" s="12" t="s">
        <v>12</v>
      </c>
      <c r="D14" s="13">
        <f>1029.66-25.58+1720.62-20.35</f>
        <v>2704.35</v>
      </c>
      <c r="E14" s="15">
        <f>26229.28+795.01-2006.89+41248.77+1305.9-1000.29</f>
        <v>66571.78</v>
      </c>
      <c r="F14" s="15">
        <f>22094.57+795.01-50.2+37035.04+1305.9</f>
        <v>61180.32</v>
      </c>
      <c r="G14" s="14">
        <f>+F14</f>
        <v>61180.32</v>
      </c>
      <c r="H14" s="14">
        <f>+D14+E14-F14</f>
        <v>8095.810000000005</v>
      </c>
      <c r="I14" s="38"/>
    </row>
    <row r="15" spans="3:9" ht="13.5" thickBot="1">
      <c r="C15" s="12" t="s">
        <v>13</v>
      </c>
      <c r="D15" s="16">
        <f>SUM(D11:D14)</f>
        <v>31619.3</v>
      </c>
      <c r="E15" s="16">
        <f>SUM(E11:E14)</f>
        <v>922462.4</v>
      </c>
      <c r="F15" s="16">
        <f>SUM(F11:F14)</f>
        <v>854859.0099999999</v>
      </c>
      <c r="G15" s="16">
        <f>SUM(G11:G14)</f>
        <v>854859.0099999999</v>
      </c>
      <c r="H15" s="16">
        <f>SUM(H11:H14)</f>
        <v>99222.69000000006</v>
      </c>
      <c r="I15" s="17"/>
    </row>
    <row r="16" spans="3:9" ht="13.5" customHeight="1" thickBot="1">
      <c r="C16" s="39" t="s">
        <v>14</v>
      </c>
      <c r="D16" s="39"/>
      <c r="E16" s="39"/>
      <c r="F16" s="39"/>
      <c r="G16" s="39"/>
      <c r="H16" s="39"/>
      <c r="I16" s="39"/>
    </row>
    <row r="17" spans="3:9" ht="54.75" customHeight="1" thickBot="1">
      <c r="C17" s="18" t="s">
        <v>3</v>
      </c>
      <c r="D17" s="19" t="s">
        <v>34</v>
      </c>
      <c r="E17" s="20" t="s">
        <v>35</v>
      </c>
      <c r="F17" s="20" t="s">
        <v>36</v>
      </c>
      <c r="G17" s="20" t="s">
        <v>38</v>
      </c>
      <c r="H17" s="20" t="s">
        <v>37</v>
      </c>
      <c r="I17" s="19" t="s">
        <v>15</v>
      </c>
    </row>
    <row r="18" spans="3:9" ht="16.5" customHeight="1" thickBot="1">
      <c r="C18" s="9" t="s">
        <v>16</v>
      </c>
      <c r="D18" s="21">
        <f>8296.71-544.25</f>
        <v>7752.459999999999</v>
      </c>
      <c r="E18" s="22">
        <f>270570.93+20036.07</f>
        <v>290607</v>
      </c>
      <c r="F18" s="22">
        <f>250739.76+20036.07</f>
        <v>270775.83</v>
      </c>
      <c r="G18" s="22">
        <f aca="true" t="shared" si="0" ref="G18:G23">+F18</f>
        <v>270775.83</v>
      </c>
      <c r="H18" s="22">
        <f aca="true" t="shared" si="1" ref="H18:H23">+D18+E18-F18</f>
        <v>27583.630000000005</v>
      </c>
      <c r="I18" s="40" t="s">
        <v>17</v>
      </c>
    </row>
    <row r="19" spans="3:10" ht="18.75" customHeight="1" thickBot="1">
      <c r="C19" s="12" t="s">
        <v>18</v>
      </c>
      <c r="D19" s="13">
        <f>5450.33-357.53</f>
        <v>5092.8</v>
      </c>
      <c r="E19" s="14">
        <f>107676.29+7973.59</f>
        <v>115649.87999999999</v>
      </c>
      <c r="F19" s="14">
        <f>101789.35+7973.59</f>
        <v>109762.94</v>
      </c>
      <c r="G19" s="23">
        <f>+F19</f>
        <v>109762.94</v>
      </c>
      <c r="H19" s="22">
        <f t="shared" si="1"/>
        <v>10979.73999999999</v>
      </c>
      <c r="I19" s="41"/>
      <c r="J19" s="24"/>
    </row>
    <row r="20" spans="3:9" ht="0.75" customHeight="1" hidden="1" thickBot="1">
      <c r="C20" s="18" t="s">
        <v>19</v>
      </c>
      <c r="D20" s="25"/>
      <c r="E20" s="14"/>
      <c r="F20" s="14"/>
      <c r="G20" s="22">
        <f t="shared" si="0"/>
        <v>0</v>
      </c>
      <c r="H20" s="22">
        <f t="shared" si="1"/>
        <v>0</v>
      </c>
      <c r="I20" s="26"/>
    </row>
    <row r="21" spans="3:9" ht="45.75" hidden="1" thickBot="1">
      <c r="C21" s="12" t="s">
        <v>20</v>
      </c>
      <c r="D21" s="13"/>
      <c r="E21" s="14"/>
      <c r="F21" s="14"/>
      <c r="G21" s="22">
        <f t="shared" si="0"/>
        <v>0</v>
      </c>
      <c r="H21" s="22">
        <f t="shared" si="1"/>
        <v>0</v>
      </c>
      <c r="I21" s="27" t="s">
        <v>21</v>
      </c>
    </row>
    <row r="22" spans="3:9" ht="13.5" thickBot="1">
      <c r="C22" s="12" t="s">
        <v>22</v>
      </c>
      <c r="D22" s="13">
        <f>1612.95-105.81</f>
        <v>1507.14</v>
      </c>
      <c r="E22" s="14">
        <f>44175+3271.08</f>
        <v>47446.08</v>
      </c>
      <c r="F22" s="14">
        <f>41178.38+3271.08</f>
        <v>44449.46</v>
      </c>
      <c r="G22" s="22">
        <f t="shared" si="0"/>
        <v>44449.46</v>
      </c>
      <c r="H22" s="22">
        <f t="shared" si="1"/>
        <v>4503.760000000002</v>
      </c>
      <c r="I22" s="27" t="s">
        <v>23</v>
      </c>
    </row>
    <row r="23" spans="3:9" ht="29.25" customHeight="1" thickBot="1">
      <c r="C23" s="12" t="s">
        <v>24</v>
      </c>
      <c r="D23" s="13">
        <f>96.57-6.92</f>
        <v>89.64999999999999</v>
      </c>
      <c r="E23" s="15">
        <f>2761.38+204.42</f>
        <v>2965.8</v>
      </c>
      <c r="F23" s="15">
        <f>2569.61+204.42</f>
        <v>2774.03</v>
      </c>
      <c r="G23" s="22">
        <f t="shared" si="0"/>
        <v>2774.03</v>
      </c>
      <c r="H23" s="22">
        <f t="shared" si="1"/>
        <v>281.4200000000001</v>
      </c>
      <c r="I23" s="27" t="s">
        <v>25</v>
      </c>
    </row>
    <row r="24" spans="3:9" ht="37.5" customHeight="1" hidden="1" thickBot="1">
      <c r="C24" s="12" t="s">
        <v>39</v>
      </c>
      <c r="D24" s="26"/>
      <c r="E24" s="15">
        <v>0</v>
      </c>
      <c r="F24" s="15">
        <v>0</v>
      </c>
      <c r="G24" s="15"/>
      <c r="H24" s="15"/>
      <c r="I24" s="27"/>
    </row>
    <row r="25" spans="3:9" ht="32.25" customHeight="1" hidden="1" thickBot="1">
      <c r="C25" s="12" t="s">
        <v>26</v>
      </c>
      <c r="D25" s="26"/>
      <c r="E25" s="15"/>
      <c r="F25" s="15"/>
      <c r="G25" s="15"/>
      <c r="H25" s="15"/>
      <c r="I25" s="27" t="s">
        <v>27</v>
      </c>
    </row>
    <row r="26" spans="3:9" s="28" customFormat="1" ht="17.25" customHeight="1" thickBot="1">
      <c r="C26" s="12" t="s">
        <v>13</v>
      </c>
      <c r="D26" s="16">
        <f>SUM(D18:D25)</f>
        <v>14442.049999999997</v>
      </c>
      <c r="E26" s="16">
        <f>SUM(E18:E25)</f>
        <v>456668.76</v>
      </c>
      <c r="F26" s="16">
        <f>SUM(F18:F25)</f>
        <v>427762.26000000007</v>
      </c>
      <c r="G26" s="16">
        <f>SUM(G18:G25)</f>
        <v>427762.26000000007</v>
      </c>
      <c r="H26" s="16">
        <f>SUM(H18:H25)</f>
        <v>43348.549999999996</v>
      </c>
      <c r="I26" s="26"/>
    </row>
    <row r="27" spans="3:9" ht="12.75" customHeight="1" hidden="1" thickBot="1">
      <c r="C27" s="1"/>
      <c r="D27" s="1"/>
      <c r="E27" s="1"/>
      <c r="F27" s="1"/>
      <c r="G27" s="1"/>
      <c r="H27" s="1"/>
      <c r="I27" s="1"/>
    </row>
    <row r="28" spans="3:9" ht="12.75" customHeight="1" hidden="1" thickBot="1">
      <c r="C28" s="1"/>
      <c r="D28" s="1"/>
      <c r="E28" s="29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30" t="s">
        <v>40</v>
      </c>
      <c r="D35" s="30"/>
      <c r="E35" s="30"/>
      <c r="F35" s="30"/>
      <c r="G35" s="30"/>
      <c r="H35" s="31">
        <f>+H15+H26</f>
        <v>142571.24000000005</v>
      </c>
      <c r="I35" s="1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375" style="0" customWidth="1"/>
  </cols>
  <sheetData>
    <row r="1" spans="1:6" ht="15">
      <c r="A1" s="49" t="s">
        <v>41</v>
      </c>
      <c r="B1" s="49"/>
      <c r="C1" s="49"/>
      <c r="D1" s="49"/>
      <c r="E1" s="49"/>
      <c r="F1" s="49"/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5">
      <c r="D5" s="34" t="s">
        <v>45</v>
      </c>
    </row>
    <row r="6" spans="1:6" ht="12.75">
      <c r="A6" s="48" t="s">
        <v>28</v>
      </c>
      <c r="B6" s="48"/>
      <c r="C6" s="48"/>
      <c r="D6" s="48"/>
      <c r="E6" s="48"/>
      <c r="F6" s="48"/>
    </row>
    <row r="7" spans="1:6" ht="12.75">
      <c r="A7" s="48" t="s">
        <v>29</v>
      </c>
      <c r="B7" s="48"/>
      <c r="C7" s="48"/>
      <c r="D7" s="48"/>
      <c r="E7" s="48"/>
      <c r="F7" s="48"/>
    </row>
    <row r="8" spans="1:6" ht="12.75">
      <c r="A8" s="48" t="s">
        <v>46</v>
      </c>
      <c r="B8" s="48"/>
      <c r="C8" s="48"/>
      <c r="D8" s="48"/>
      <c r="E8" s="48"/>
      <c r="F8" s="48"/>
    </row>
    <row r="9" spans="1:6" ht="38.25">
      <c r="A9" s="35" t="s">
        <v>30</v>
      </c>
      <c r="B9" s="35" t="s">
        <v>47</v>
      </c>
      <c r="C9" s="35" t="s">
        <v>48</v>
      </c>
      <c r="D9" s="35" t="s">
        <v>49</v>
      </c>
      <c r="E9" s="35" t="s">
        <v>50</v>
      </c>
      <c r="F9" s="35" t="s">
        <v>31</v>
      </c>
    </row>
    <row r="10" spans="1:6" ht="15">
      <c r="A10" s="36" t="s">
        <v>32</v>
      </c>
      <c r="B10" s="36">
        <v>107.7</v>
      </c>
      <c r="C10" s="36">
        <v>101.8</v>
      </c>
      <c r="D10" s="36">
        <f>B10-C10</f>
        <v>5.900000000000006</v>
      </c>
      <c r="E10" s="36">
        <f>135.91-20.48</f>
        <v>115.42999999999999</v>
      </c>
      <c r="F10" s="36">
        <f>C10-E10</f>
        <v>-13.629999999999995</v>
      </c>
    </row>
    <row r="12" ht="15">
      <c r="A12" t="s">
        <v>51</v>
      </c>
    </row>
    <row r="13" spans="1:3" ht="12.75">
      <c r="A13" t="s">
        <v>52</v>
      </c>
      <c r="C13" s="32"/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2011-03-25T07:24:50Z</dcterms:created>
  <dcterms:modified xsi:type="dcterms:W3CDTF">2012-04-28T05:57:27Z</dcterms:modified>
  <cp:category/>
  <cp:version/>
  <cp:contentType/>
  <cp:contentStatus/>
</cp:coreProperties>
</file>