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<sst xmlns="http://schemas.openxmlformats.org/spreadsheetml/2006/main" count="75" uniqueCount="68">
  <si>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</si>
  <si>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</si>
  <si>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</si>
  <si>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</si>
  <si>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</si>
  <si>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</si>
  <si>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</si>
  <si>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</si>
  <si>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</si>
  <si>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</si>
  <si>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</si>
  <si>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</si>
  <si>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</si>
  <si>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</si>
  <si>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</si>
  <si>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</si>
  <si>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</si>
  <si>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Н/2008-26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</si>
  <si>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</si>
  <si>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</si>
  <si>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</si>
  <si>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</si>
  <si>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</si>
  <si>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</si>
  <si>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</si>
  <si>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</si>
  <si>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</si>
  <si>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</si>
  <si>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</si>
  <si>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</si>
  <si>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</si>
  <si>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</si>
  <si>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</si>
  <si>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</si>
  <si>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</si>
  <si>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</si>
  <si>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</si>
  <si>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</si>
  <si>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5  по ул. Ларина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</si>
  <si>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</si>
  <si>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</si>
  <si>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</si>
  <si>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</si>
  <si>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</si>
  <si>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</si>
  <si>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</si>
  <si>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</si>
  <si>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</si>
  <si>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</si>
  <si>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</si>
  <si>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</si>
  <si>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5 по ул. Ларина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</si>
  <si>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</si>
  <si>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</si>
  <si>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</si>
  <si>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</si>
  <si>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159.51 </t>
    </r>
    <r>
      <rPr>
        <sz val="10"/>
        <rFont val="Arial Cyr"/>
        <family val="0"/>
      </rPr>
      <t>тыс.рублей, в том числе:</t>
    </r>
  </si>
  <si>
    <t xml:space="preserve"> - остекление - 9 м2</t>
  </si>
  <si>
    <t xml:space="preserve"> - ремонт запорной арматуры - 1 шт.</t>
  </si>
  <si>
    <t xml:space="preserve"> - проверка сопротивления изоляции</t>
  </si>
  <si>
    <t xml:space="preserve"> - подготовка дома к сезонной эксплуатации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</si>
  <si>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</si>
  <si>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Ларина, д. 5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</si>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</sst>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0" xfId="0" applyBorder="1" applyAlignment="1">
      <alignment/>
    </xf>
    <xf numFmtId="4" fontId="17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right" vertical="top" wrapText="1"/>
    </xf>
    <xf numFmtId="4" fontId="9" fillId="0" borderId="16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right"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6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44" customWidth="1"/>
    <col min="4" max="4" width="13.25390625" style="44" customWidth="1"/>
    <col min="5" max="5" width="11.125" style="44" customWidth="1"/>
    <col min="6" max="6" width="13.25390625" style="44" customWidth="1"/>
    <col min="7" max="7" width="11.875" style="44" customWidth="1"/>
    <col min="8" max="8" width="13.25390625" style="44" customWidth="1"/>
    <col min="9" max="9" width="22.75390625" style="44" customWidth="1"/>
    <col min="10" max="10" width="10.125" style="0" customWidth="1"/>
  </cols>
  <sheetData>
    <row r="1" spans="3:9" ht="12.75" customHeight="1" hidden="1">
      <c r="C1" s="14"/>
      <c r="D1" s="14"/>
      <c r="E1" s="14"/>
      <c r="F1" s="14"/>
      <c r="G1" s="14"/>
      <c r="H1" s="14"/>
      <c r="I1" s="14"/>
    </row>
    <row r="2" spans="3:9" ht="13.5" customHeight="1" hidden="1" thickBot="1">
      <c r="C2" s="14"/>
      <c r="D2" s="14"/>
      <c r="E2" s="14" t="s">
        <v>0</v>
      </c>
      <c r="F2" s="14"/>
      <c r="G2" s="14"/>
      <c r="H2" s="14"/>
      <c r="I2" s="14"/>
    </row>
    <row r="3" spans="3:9" ht="13.5" customHeight="1" hidden="1" thickBot="1">
      <c r="C3" s="15"/>
      <c r="D3" s="16"/>
      <c r="E3" s="17"/>
      <c r="F3" s="17"/>
      <c r="G3" s="17"/>
      <c r="H3" s="17"/>
      <c r="I3" s="18"/>
    </row>
    <row r="4" spans="3:9" ht="12.75" customHeight="1" hidden="1">
      <c r="C4" s="19"/>
      <c r="D4" s="19"/>
      <c r="E4" s="20"/>
      <c r="F4" s="20"/>
      <c r="G4" s="20"/>
      <c r="H4" s="20"/>
      <c r="I4" s="20"/>
    </row>
    <row r="5" spans="3:9" ht="14.25">
      <c r="C5" s="53" t="s">
        <v>1</v>
      </c>
      <c r="D5" s="53"/>
      <c r="E5" s="53"/>
      <c r="F5" s="53"/>
      <c r="G5" s="53"/>
      <c r="H5" s="53"/>
      <c r="I5" s="53"/>
    </row>
    <row r="6" spans="3:9" ht="12.75">
      <c r="C6" s="54" t="s">
        <v>2</v>
      </c>
      <c r="D6" s="54"/>
      <c r="E6" s="54"/>
      <c r="F6" s="54"/>
      <c r="G6" s="54"/>
      <c r="H6" s="54"/>
      <c r="I6" s="54"/>
    </row>
    <row r="7" spans="3:9" ht="13.5" thickBot="1">
      <c r="C7" s="54" t="s">
        <v>38</v>
      </c>
      <c r="D7" s="54"/>
      <c r="E7" s="54"/>
      <c r="F7" s="54"/>
      <c r="G7" s="54"/>
      <c r="H7" s="54"/>
      <c r="I7" s="54"/>
    </row>
    <row r="8" spans="3:9" ht="6" customHeight="1" hidden="1" thickBot="1">
      <c r="C8" s="55"/>
      <c r="D8" s="55"/>
      <c r="E8" s="55"/>
      <c r="F8" s="55"/>
      <c r="G8" s="55"/>
      <c r="H8" s="55"/>
      <c r="I8" s="55"/>
    </row>
    <row r="9" spans="3:9" ht="48" customHeight="1" thickBot="1">
      <c r="C9" s="21" t="s">
        <v>3</v>
      </c>
      <c r="D9" s="22" t="s">
        <v>39</v>
      </c>
      <c r="E9" s="23" t="s">
        <v>40</v>
      </c>
      <c r="F9" s="23" t="s">
        <v>41</v>
      </c>
      <c r="G9" s="23" t="s">
        <v>4</v>
      </c>
      <c r="H9" s="23" t="s">
        <v>42</v>
      </c>
      <c r="I9" s="21" t="s">
        <v>5</v>
      </c>
    </row>
    <row r="10" spans="3:9" ht="12" customHeight="1" thickBot="1">
      <c r="C10" s="56" t="s">
        <v>6</v>
      </c>
      <c r="D10" s="57"/>
      <c r="E10" s="57"/>
      <c r="F10" s="57"/>
      <c r="G10" s="57"/>
      <c r="H10" s="57"/>
      <c r="I10" s="58"/>
    </row>
    <row r="11" spans="3:9" ht="13.5" customHeight="1" thickBot="1">
      <c r="C11" s="24" t="s">
        <v>7</v>
      </c>
      <c r="D11" s="25">
        <v>17601.58</v>
      </c>
      <c r="E11" s="26">
        <f>372629.84+26494.95-5077.86</f>
        <v>394046.93000000005</v>
      </c>
      <c r="F11" s="26">
        <f>346919.75+26494.95</f>
        <v>373414.7</v>
      </c>
      <c r="G11" s="26">
        <f>+F11</f>
        <v>373414.7</v>
      </c>
      <c r="H11" s="26">
        <f>+D11+E11-F11</f>
        <v>38233.810000000056</v>
      </c>
      <c r="I11" s="48" t="s">
        <v>8</v>
      </c>
    </row>
    <row r="12" spans="3:9" ht="13.5" customHeight="1" thickBot="1">
      <c r="C12" s="24" t="s">
        <v>9</v>
      </c>
      <c r="D12" s="25">
        <f>11221.76-588.51</f>
        <v>10633.25</v>
      </c>
      <c r="E12" s="27">
        <f>170492.37+10157.09-15631.7</f>
        <v>165017.75999999998</v>
      </c>
      <c r="F12" s="27">
        <f>142686.69+10157.09-412.26</f>
        <v>152431.52</v>
      </c>
      <c r="G12" s="26">
        <f>+F12</f>
        <v>152431.52</v>
      </c>
      <c r="H12" s="26">
        <f>+D12+E12-F12</f>
        <v>23219.48999999999</v>
      </c>
      <c r="I12" s="49"/>
    </row>
    <row r="13" spans="3:9" ht="13.5" customHeight="1" thickBot="1">
      <c r="C13" s="24" t="s">
        <v>10</v>
      </c>
      <c r="D13" s="25">
        <f>6613.01-154.32</f>
        <v>6458.6900000000005</v>
      </c>
      <c r="E13" s="27">
        <f>100263.98+6867.56+464.87</f>
        <v>107596.40999999999</v>
      </c>
      <c r="F13" s="27">
        <f>94072.17+6867.56+69.16</f>
        <v>101008.89</v>
      </c>
      <c r="G13" s="26">
        <f>+F13</f>
        <v>101008.89</v>
      </c>
      <c r="H13" s="26">
        <f>+D13+E13-F13</f>
        <v>13046.209999999992</v>
      </c>
      <c r="I13" s="48" t="s">
        <v>11</v>
      </c>
    </row>
    <row r="14" spans="3:9" ht="13.5" customHeight="1" thickBot="1">
      <c r="C14" s="24" t="s">
        <v>12</v>
      </c>
      <c r="D14" s="25">
        <f>975.97-54.8+2212.61-51.65</f>
        <v>3082.13</v>
      </c>
      <c r="E14" s="27">
        <f>16342.9+983.35-1124.49+33525.68+2296.27+182.9</f>
        <v>52206.61</v>
      </c>
      <c r="F14" s="27">
        <f>13856.91+983.35-37.92+31456.06+2296.27+23.12</f>
        <v>48577.79</v>
      </c>
      <c r="G14" s="26">
        <f>+F14</f>
        <v>48577.79</v>
      </c>
      <c r="H14" s="26">
        <f>+D14+E14-F14</f>
        <v>6710.949999999997</v>
      </c>
      <c r="I14" s="50"/>
    </row>
    <row r="15" spans="3:9" ht="13.5" thickBot="1">
      <c r="C15" s="24" t="s">
        <v>13</v>
      </c>
      <c r="D15" s="28">
        <f>SUM(D11:D14)</f>
        <v>37775.65</v>
      </c>
      <c r="E15" s="28">
        <f>SUM(E11:E14)</f>
        <v>718867.7100000001</v>
      </c>
      <c r="F15" s="28">
        <f>SUM(F11:F14)</f>
        <v>675432.9</v>
      </c>
      <c r="G15" s="28">
        <f>SUM(G11:G14)</f>
        <v>675432.9</v>
      </c>
      <c r="H15" s="28">
        <f>SUM(H11:H14)</f>
        <v>81210.46000000004</v>
      </c>
      <c r="I15" s="29"/>
    </row>
    <row r="16" spans="3:9" ht="13.5" customHeight="1" thickBot="1">
      <c r="C16" s="51" t="s">
        <v>14</v>
      </c>
      <c r="D16" s="51"/>
      <c r="E16" s="51"/>
      <c r="F16" s="51"/>
      <c r="G16" s="51"/>
      <c r="H16" s="51"/>
      <c r="I16" s="51"/>
    </row>
    <row r="17" spans="3:9" ht="51" customHeight="1" thickBot="1">
      <c r="C17" s="30" t="s">
        <v>3</v>
      </c>
      <c r="D17" s="31" t="s">
        <v>39</v>
      </c>
      <c r="E17" s="32" t="s">
        <v>40</v>
      </c>
      <c r="F17" s="32" t="s">
        <v>41</v>
      </c>
      <c r="G17" s="32" t="s">
        <v>43</v>
      </c>
      <c r="H17" s="32" t="s">
        <v>42</v>
      </c>
      <c r="I17" s="31" t="s">
        <v>15</v>
      </c>
    </row>
    <row r="18" spans="3:9" ht="18" customHeight="1" thickBot="1">
      <c r="C18" s="21" t="s">
        <v>16</v>
      </c>
      <c r="D18" s="33">
        <v>11231.79</v>
      </c>
      <c r="E18" s="34">
        <f>223877.45+15033.54</f>
        <v>238910.99000000002</v>
      </c>
      <c r="F18" s="34">
        <f>210740.64+15033.54</f>
        <v>225774.18000000002</v>
      </c>
      <c r="G18" s="34">
        <f aca="true" t="shared" si="0" ref="G18:G23">+F18</f>
        <v>225774.18000000002</v>
      </c>
      <c r="H18" s="34">
        <f aca="true" t="shared" si="1" ref="H18:H23">+D18+E18-F18</f>
        <v>24368.600000000006</v>
      </c>
      <c r="I18" s="52" t="s">
        <v>17</v>
      </c>
    </row>
    <row r="19" spans="3:10" ht="21" customHeight="1" thickBot="1">
      <c r="C19" s="24" t="s">
        <v>18</v>
      </c>
      <c r="D19" s="25">
        <v>7380.35</v>
      </c>
      <c r="E19" s="26">
        <f>89093.11+5982.78</f>
        <v>95075.89</v>
      </c>
      <c r="F19" s="26">
        <f>85730.83+5982.78</f>
        <v>91713.61</v>
      </c>
      <c r="G19" s="35">
        <f>+F19</f>
        <v>91713.61</v>
      </c>
      <c r="H19" s="34">
        <f t="shared" si="1"/>
        <v>10742.630000000005</v>
      </c>
      <c r="I19" s="49"/>
      <c r="J19" s="36"/>
    </row>
    <row r="20" spans="3:9" ht="13.5" customHeight="1" thickBot="1">
      <c r="C20" s="30" t="s">
        <v>19</v>
      </c>
      <c r="D20" s="37"/>
      <c r="E20" s="26">
        <f>53261.02+3597.35</f>
        <v>56858.369999999995</v>
      </c>
      <c r="F20" s="26">
        <f>48050.94+3597.35</f>
        <v>51648.29</v>
      </c>
      <c r="G20" s="34"/>
      <c r="H20" s="34">
        <f t="shared" si="1"/>
        <v>5210.0799999999945</v>
      </c>
      <c r="I20" s="38"/>
    </row>
    <row r="21" spans="3:9" ht="0.75" customHeight="1" hidden="1" thickBot="1">
      <c r="C21" s="24" t="s">
        <v>20</v>
      </c>
      <c r="D21" s="25"/>
      <c r="E21" s="26"/>
      <c r="F21" s="26"/>
      <c r="G21" s="34">
        <f t="shared" si="0"/>
        <v>0</v>
      </c>
      <c r="H21" s="34">
        <f t="shared" si="1"/>
        <v>0</v>
      </c>
      <c r="I21" s="39" t="s">
        <v>21</v>
      </c>
    </row>
    <row r="22" spans="3:9" ht="13.5" thickBot="1">
      <c r="C22" s="24" t="s">
        <v>22</v>
      </c>
      <c r="D22" s="25">
        <v>2186.58</v>
      </c>
      <c r="E22" s="26">
        <f>36563.45+2454.52</f>
        <v>39017.969999999994</v>
      </c>
      <c r="F22" s="26">
        <f>34640.52+2454.52</f>
        <v>37095.03999999999</v>
      </c>
      <c r="G22" s="34">
        <f t="shared" si="0"/>
        <v>37095.03999999999</v>
      </c>
      <c r="H22" s="34">
        <f t="shared" si="1"/>
        <v>4109.510000000002</v>
      </c>
      <c r="I22" s="39" t="s">
        <v>23</v>
      </c>
    </row>
    <row r="23" spans="3:9" ht="24.75" customHeight="1" thickBot="1">
      <c r="C23" s="24" t="s">
        <v>24</v>
      </c>
      <c r="D23" s="25">
        <v>341.2</v>
      </c>
      <c r="E23" s="27">
        <f>6892.84+460.46</f>
        <v>7353.3</v>
      </c>
      <c r="F23" s="27">
        <f>6506.84+460.46</f>
        <v>6967.3</v>
      </c>
      <c r="G23" s="34">
        <f t="shared" si="0"/>
        <v>6967.3</v>
      </c>
      <c r="H23" s="34">
        <f t="shared" si="1"/>
        <v>727.1999999999998</v>
      </c>
      <c r="I23" s="39" t="s">
        <v>25</v>
      </c>
    </row>
    <row r="24" spans="3:9" ht="37.5" customHeight="1" hidden="1" thickBot="1">
      <c r="C24" s="24" t="s">
        <v>44</v>
      </c>
      <c r="D24" s="38"/>
      <c r="E24" s="27">
        <v>0</v>
      </c>
      <c r="F24" s="27">
        <v>0</v>
      </c>
      <c r="G24" s="27"/>
      <c r="H24" s="27"/>
      <c r="I24" s="39"/>
    </row>
    <row r="25" spans="3:9" ht="24.75" customHeight="1" hidden="1" thickBot="1">
      <c r="C25" s="24" t="s">
        <v>26</v>
      </c>
      <c r="D25" s="38"/>
      <c r="E25" s="27"/>
      <c r="F25" s="27"/>
      <c r="G25" s="27"/>
      <c r="H25" s="27"/>
      <c r="I25" s="39" t="s">
        <v>27</v>
      </c>
    </row>
    <row r="26" spans="3:9" s="40" customFormat="1" ht="17.25" customHeight="1" thickBot="1">
      <c r="C26" s="24" t="s">
        <v>13</v>
      </c>
      <c r="D26" s="28">
        <f>SUM(D18:D25)</f>
        <v>21139.920000000002</v>
      </c>
      <c r="E26" s="28">
        <f>SUM(E18:E25)</f>
        <v>437216.51999999996</v>
      </c>
      <c r="F26" s="28">
        <f>SUM(F18:F25)</f>
        <v>413198.42</v>
      </c>
      <c r="G26" s="28">
        <f>SUM(G18:G25)</f>
        <v>361550.13</v>
      </c>
      <c r="H26" s="28">
        <f>SUM(H18:H25)</f>
        <v>45158.020000000004</v>
      </c>
      <c r="I26" s="38"/>
    </row>
    <row r="27" spans="3:9" ht="12.75" customHeight="1" hidden="1" thickBot="1">
      <c r="C27" s="1"/>
      <c r="D27" s="1"/>
      <c r="E27" s="1"/>
      <c r="F27" s="1"/>
      <c r="G27" s="1"/>
      <c r="H27" s="1"/>
      <c r="I27" s="1"/>
    </row>
    <row r="28" spans="3:9" ht="12.75" customHeight="1" hidden="1" thickBot="1">
      <c r="C28" s="1"/>
      <c r="D28" s="1"/>
      <c r="E28" s="41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42" t="s">
        <v>45</v>
      </c>
      <c r="D35" s="42"/>
      <c r="E35" s="42"/>
      <c r="F35" s="42"/>
      <c r="G35" s="42"/>
      <c r="H35" s="43">
        <f>+H15+H26</f>
        <v>126368.48000000004</v>
      </c>
      <c r="I35" s="1"/>
    </row>
  </sheetData>
  <sheetProtection/>
  <mergeCells count="9">
    <mergeCell ref="I11:I12"/>
    <mergeCell ref="I13:I14"/>
    <mergeCell ref="C16:I16"/>
    <mergeCell ref="I18:I19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20" zoomScaleSheetLayoutView="120" zoomScalePageLayoutView="0" workbookViewId="0" topLeftCell="A1">
      <selection activeCell="A7" sqref="A7:F7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1" spans="1:6" ht="15">
      <c r="A1" s="60" t="s">
        <v>46</v>
      </c>
      <c r="B1" s="60"/>
      <c r="C1" s="60"/>
      <c r="D1" s="60"/>
      <c r="E1" s="60"/>
      <c r="F1" s="60"/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5">
      <c r="D5" s="45" t="s">
        <v>50</v>
      </c>
    </row>
    <row r="6" spans="1:6" ht="12.75">
      <c r="A6" s="59" t="s">
        <v>28</v>
      </c>
      <c r="B6" s="59"/>
      <c r="C6" s="59"/>
      <c r="D6" s="59"/>
      <c r="E6" s="59"/>
      <c r="F6" s="59"/>
    </row>
    <row r="7" spans="1:6" ht="12.75">
      <c r="A7" s="59" t="s">
        <v>29</v>
      </c>
      <c r="B7" s="59"/>
      <c r="C7" s="59"/>
      <c r="D7" s="59"/>
      <c r="E7" s="59"/>
      <c r="F7" s="59"/>
    </row>
    <row r="8" spans="1:6" ht="12.75">
      <c r="A8" s="59" t="s">
        <v>51</v>
      </c>
      <c r="B8" s="59"/>
      <c r="C8" s="59"/>
      <c r="D8" s="59"/>
      <c r="E8" s="59"/>
      <c r="F8" s="59"/>
    </row>
    <row r="9" spans="1:6" ht="38.25">
      <c r="A9" s="46" t="s">
        <v>30</v>
      </c>
      <c r="B9" s="46" t="s">
        <v>52</v>
      </c>
      <c r="C9" s="46" t="s">
        <v>53</v>
      </c>
      <c r="D9" s="46" t="s">
        <v>54</v>
      </c>
      <c r="E9" s="46" t="s">
        <v>55</v>
      </c>
      <c r="F9" s="46" t="s">
        <v>31</v>
      </c>
    </row>
    <row r="10" spans="1:6" ht="15">
      <c r="A10" s="47" t="s">
        <v>32</v>
      </c>
      <c r="B10" s="47">
        <v>89.1</v>
      </c>
      <c r="C10" s="47">
        <v>85.7</v>
      </c>
      <c r="D10" s="47">
        <f>B10-C10</f>
        <v>3.3999999999999915</v>
      </c>
      <c r="E10" s="47">
        <f>176.27-16.76</f>
        <v>159.51000000000002</v>
      </c>
      <c r="F10" s="47">
        <f>C10-E10</f>
        <v>-73.81000000000002</v>
      </c>
    </row>
    <row r="12" ht="15">
      <c r="A12" t="s">
        <v>56</v>
      </c>
    </row>
    <row r="13" ht="12.75">
      <c r="A13" t="s">
        <v>57</v>
      </c>
    </row>
    <row r="14" spans="1:3" ht="12.75">
      <c r="A14" t="s">
        <v>58</v>
      </c>
      <c r="C14" s="3"/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5.75390625" style="0" customWidth="1"/>
    <col min="4" max="4" width="19.00390625" style="0" customWidth="1"/>
    <col min="5" max="5" width="20.625" style="0" customWidth="1"/>
    <col min="6" max="6" width="19.375" style="0" customWidth="1"/>
    <col min="7" max="7" width="18.875" style="0" customWidth="1"/>
  </cols>
  <sheetData>
    <row r="1" spans="1:7" ht="30.75" customHeight="1">
      <c r="A1" s="61" t="s">
        <v>62</v>
      </c>
      <c r="B1" s="61"/>
      <c r="C1" s="61"/>
      <c r="D1" s="61"/>
      <c r="E1" s="61"/>
      <c r="F1" s="61"/>
      <c r="G1" s="61"/>
    </row>
    <row r="2" spans="1:7" ht="29.25" customHeight="1">
      <c r="A2" s="61"/>
      <c r="B2" s="61"/>
      <c r="C2" s="61"/>
      <c r="D2" s="61"/>
      <c r="E2" s="61"/>
      <c r="F2" s="61"/>
      <c r="G2" s="61"/>
    </row>
    <row r="5" spans="1:7" ht="57.75" customHeight="1">
      <c r="A5" s="4" t="s">
        <v>33</v>
      </c>
      <c r="B5" s="4" t="s">
        <v>63</v>
      </c>
      <c r="C5" s="4" t="s">
        <v>64</v>
      </c>
      <c r="D5" s="4" t="s">
        <v>65</v>
      </c>
      <c r="E5" s="5" t="s">
        <v>35</v>
      </c>
      <c r="F5" s="4" t="s">
        <v>34</v>
      </c>
      <c r="G5" s="6"/>
    </row>
    <row r="6" spans="1:7" ht="15">
      <c r="A6" s="7">
        <v>1</v>
      </c>
      <c r="B6" s="8">
        <v>0</v>
      </c>
      <c r="C6" s="8">
        <v>56858.37</v>
      </c>
      <c r="D6" s="8">
        <v>51648.29</v>
      </c>
      <c r="E6" s="8">
        <v>2900</v>
      </c>
      <c r="F6" s="8">
        <f>+B6+C6-D6</f>
        <v>5210.080000000002</v>
      </c>
      <c r="G6" s="9"/>
    </row>
    <row r="7" ht="15">
      <c r="F7" s="10"/>
    </row>
    <row r="8" ht="15">
      <c r="F8" s="10"/>
    </row>
    <row r="9" spans="1:5" ht="60">
      <c r="A9" s="4" t="s">
        <v>33</v>
      </c>
      <c r="B9" s="4" t="s">
        <v>66</v>
      </c>
      <c r="C9" s="4" t="s">
        <v>67</v>
      </c>
      <c r="D9" s="4" t="s">
        <v>37</v>
      </c>
      <c r="E9" s="4" t="s">
        <v>36</v>
      </c>
    </row>
    <row r="10" spans="1:5" ht="15">
      <c r="A10" s="11">
        <v>1</v>
      </c>
      <c r="B10" s="12">
        <v>0</v>
      </c>
      <c r="C10" s="12">
        <f>+D6+E6</f>
        <v>54548.29</v>
      </c>
      <c r="D10" s="12">
        <v>0</v>
      </c>
      <c r="E10" s="12">
        <f>+B10+C10-D10</f>
        <v>54548.29</v>
      </c>
    </row>
    <row r="11" spans="1:5" ht="12.75">
      <c r="A11" s="3"/>
      <c r="B11" s="3"/>
      <c r="C11" s="13"/>
      <c r="D11" s="13"/>
      <c r="E11" s="2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2011-03-25T07:25:35Z</dcterms:created>
  <dcterms:modified xsi:type="dcterms:W3CDTF">2012-04-28T05:57:48Z</dcterms:modified>
  <cp:category/>
  <cp:version/>
  <cp:contentType/>
  <cp:contentStatus/>
</cp:coreProperties>
</file>