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<sst xmlns="http://schemas.openxmlformats.org/spreadsheetml/2006/main" count="65" uniqueCount="59">
  <si>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</si>
  <si>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</si>
  <si>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</si>
  <si>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</si>
  <si>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</si>
  <si>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</si>
  <si>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</si>
  <si>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</si>
  <si>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</si>
  <si>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</si>
  <si>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</si>
  <si>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</si>
  <si>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</si>
  <si>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</si>
  <si>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</si>
  <si>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</si>
  <si>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</si>
  <si>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Н/2008-23 от 01.05.2008г.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</si>
  <si>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</si>
  <si>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</si>
  <si>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</si>
  <si>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</si>
  <si>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</si>
  <si>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</si>
  <si>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</si>
  <si>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</si>
  <si>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ООО"ПСФ"Энергорос"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</si>
  <si>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</si>
  <si>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</si>
  <si>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</si>
  <si>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</si>
  <si>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</si>
  <si>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имущества жилого дома № 15/2  по ул. Молодцова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</si>
  <si>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</si>
  <si>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</si>
  <si>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</si>
  <si>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</si>
  <si>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</si>
  <si>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ООО "СЗЛК"</t>
  </si>
  <si>
    <t>т/о коммерческих узлов учета тепловой энергии</t>
  </si>
  <si>
    <t>Общая задолженность по дому 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</si>
  <si>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</si>
  <si>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</si>
  <si>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</si>
  <si>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</si>
  <si>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</si>
  <si>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15/2 по ул. Молодцова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</si>
  <si>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</si>
  <si>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</si>
  <si>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</si>
  <si>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</si>
  <si>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396.57 </t>
    </r>
    <r>
      <rPr>
        <sz val="10"/>
        <rFont val="Arial Cyr"/>
        <family val="0"/>
      </rPr>
      <t>тыс.рублей, в том числе:</t>
    </r>
  </si>
  <si>
    <t xml:space="preserve"> - замена дверей и установка решеток - 4 шт.</t>
  </si>
  <si>
    <t xml:space="preserve"> - остекление - 13.5 м2</t>
  </si>
  <si>
    <t xml:space="preserve"> - ремонт запорной арматуры - 1 шт.</t>
  </si>
  <si>
    <t xml:space="preserve"> - проверка сопротивления изоляции - 3+грщ.</t>
  </si>
  <si>
    <t xml:space="preserve"> - устройство пандусов</t>
  </si>
  <si>
    <t xml:space="preserve"> - подготовка дома к сезонной эксплуатации </t>
  </si>
  <si>
    <t xml:space="preserve"> - аварийное обслуживание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</si>
</sst>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5" xfId="0" applyNumberFormat="1" applyFont="1" applyBorder="1" applyAlignment="1">
      <alignment horizontal="right" vertical="top" wrapText="1"/>
    </xf>
    <xf numFmtId="4" fontId="12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5"/>
  <sheetViews>
    <sheetView tabSelected="1" zoomScale="90" zoomScaleNormal="90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3.25390625" style="29" customWidth="1"/>
    <col min="4" max="4" width="14.25390625" style="29" customWidth="1"/>
    <col min="5" max="5" width="11.25390625" style="29" customWidth="1"/>
    <col min="6" max="7" width="14.25390625" style="29" customWidth="1"/>
    <col min="8" max="8" width="14.125" style="29" customWidth="1"/>
    <col min="9" max="9" width="22.75390625" style="29" customWidth="1"/>
    <col min="10" max="10" width="10.125" style="0" bestFit="1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42" t="s">
        <v>1</v>
      </c>
      <c r="D5" s="42"/>
      <c r="E5" s="42"/>
      <c r="F5" s="42"/>
      <c r="G5" s="42"/>
      <c r="H5" s="42"/>
      <c r="I5" s="42"/>
    </row>
    <row r="6" spans="3:9" ht="12.75">
      <c r="C6" s="43" t="s">
        <v>2</v>
      </c>
      <c r="D6" s="43"/>
      <c r="E6" s="43"/>
      <c r="F6" s="43"/>
      <c r="G6" s="43"/>
      <c r="H6" s="43"/>
      <c r="I6" s="43"/>
    </row>
    <row r="7" spans="3:9" ht="13.5" thickBot="1">
      <c r="C7" s="43" t="s">
        <v>32</v>
      </c>
      <c r="D7" s="43"/>
      <c r="E7" s="43"/>
      <c r="F7" s="43"/>
      <c r="G7" s="43"/>
      <c r="H7" s="43"/>
      <c r="I7" s="43"/>
    </row>
    <row r="8" spans="3:9" ht="6" customHeight="1" hidden="1" thickBot="1">
      <c r="C8" s="44"/>
      <c r="D8" s="44"/>
      <c r="E8" s="44"/>
      <c r="F8" s="44"/>
      <c r="G8" s="44"/>
      <c r="H8" s="44"/>
      <c r="I8" s="44"/>
    </row>
    <row r="9" spans="3:9" ht="43.5" customHeight="1" thickBot="1">
      <c r="C9" s="8" t="s">
        <v>3</v>
      </c>
      <c r="D9" s="9" t="s">
        <v>33</v>
      </c>
      <c r="E9" s="10" t="s">
        <v>34</v>
      </c>
      <c r="F9" s="10" t="s">
        <v>35</v>
      </c>
      <c r="G9" s="10" t="s">
        <v>4</v>
      </c>
      <c r="H9" s="10" t="s">
        <v>36</v>
      </c>
      <c r="I9" s="8" t="s">
        <v>5</v>
      </c>
    </row>
    <row r="10" spans="3:9" ht="12" customHeight="1" thickBot="1">
      <c r="C10" s="45" t="s">
        <v>6</v>
      </c>
      <c r="D10" s="46"/>
      <c r="E10" s="46"/>
      <c r="F10" s="46"/>
      <c r="G10" s="46"/>
      <c r="H10" s="46"/>
      <c r="I10" s="47"/>
    </row>
    <row r="11" spans="3:9" ht="13.5" customHeight="1" thickBot="1">
      <c r="C11" s="11" t="s">
        <v>7</v>
      </c>
      <c r="D11" s="12">
        <f>52994.84-31.31</f>
        <v>52963.53</v>
      </c>
      <c r="E11" s="13">
        <f>1074419.51+58000.75+124057.99</f>
        <v>1256478.25</v>
      </c>
      <c r="F11" s="13">
        <f>1115469.37+58000.75+1595.7</f>
        <v>1175065.82</v>
      </c>
      <c r="G11" s="13">
        <f>+F11</f>
        <v>1175065.82</v>
      </c>
      <c r="H11" s="13">
        <f>+D11+E11-F11</f>
        <v>134375.95999999996</v>
      </c>
      <c r="I11" s="37" t="s">
        <v>8</v>
      </c>
    </row>
    <row r="12" spans="3:9" ht="13.5" customHeight="1" thickBot="1">
      <c r="C12" s="11" t="s">
        <v>9</v>
      </c>
      <c r="D12" s="12">
        <f>63138.03-1165.82</f>
        <v>61972.21</v>
      </c>
      <c r="E12" s="14">
        <f>1067375.85+58002.39-38108.32</f>
        <v>1087269.92</v>
      </c>
      <c r="F12" s="14">
        <f>963503.12+58002.39+2889.04</f>
        <v>1024394.55</v>
      </c>
      <c r="G12" s="13">
        <f>+F12</f>
        <v>1024394.55</v>
      </c>
      <c r="H12" s="13">
        <f>+D12+E12-F12</f>
        <v>124847.57999999984</v>
      </c>
      <c r="I12" s="41"/>
    </row>
    <row r="13" spans="3:9" ht="13.5" customHeight="1" thickBot="1">
      <c r="C13" s="11" t="s">
        <v>10</v>
      </c>
      <c r="D13" s="12">
        <f>21174.58-802.35</f>
        <v>20372.230000000003</v>
      </c>
      <c r="E13" s="14">
        <f>327701.19+19127.83-15856.26</f>
        <v>330972.76</v>
      </c>
      <c r="F13" s="14">
        <f>294972.23+19127.83+1248.24</f>
        <v>315348.3</v>
      </c>
      <c r="G13" s="13">
        <f>+F13</f>
        <v>315348.3</v>
      </c>
      <c r="H13" s="13">
        <f>+D13+E13-F13</f>
        <v>35996.69</v>
      </c>
      <c r="I13" s="37" t="s">
        <v>11</v>
      </c>
    </row>
    <row r="14" spans="3:9" ht="13.5" customHeight="1" thickBot="1">
      <c r="C14" s="11" t="s">
        <v>12</v>
      </c>
      <c r="D14" s="12">
        <f>4297.85-68.71+6903.78-190.24</f>
        <v>10942.68</v>
      </c>
      <c r="E14" s="14">
        <f>75517.2+4119.13-2669.47+109579.43+6327.41-5306.43</f>
        <v>187567.27</v>
      </c>
      <c r="F14" s="14">
        <f>68166.84+4119.13+195.72+98734.58+6327.41+348.05</f>
        <v>177891.73</v>
      </c>
      <c r="G14" s="13">
        <f>+F14</f>
        <v>177891.73</v>
      </c>
      <c r="H14" s="13">
        <f>+D14+E14-F14</f>
        <v>20618.219999999972</v>
      </c>
      <c r="I14" s="38"/>
    </row>
    <row r="15" spans="3:9" ht="13.5" thickBot="1">
      <c r="C15" s="11" t="s">
        <v>13</v>
      </c>
      <c r="D15" s="15">
        <f>SUM(D11:D14)</f>
        <v>146250.65</v>
      </c>
      <c r="E15" s="15">
        <f>SUM(E11:E14)</f>
        <v>2862288.1999999997</v>
      </c>
      <c r="F15" s="15">
        <f>SUM(F11:F14)</f>
        <v>2692700.4</v>
      </c>
      <c r="G15" s="15">
        <f>SUM(G11:G14)</f>
        <v>2692700.4</v>
      </c>
      <c r="H15" s="15">
        <f>SUM(H11:H14)</f>
        <v>315838.4499999998</v>
      </c>
      <c r="I15" s="16"/>
    </row>
    <row r="16" spans="3:9" ht="13.5" customHeight="1" thickBot="1">
      <c r="C16" s="39" t="s">
        <v>14</v>
      </c>
      <c r="D16" s="39"/>
      <c r="E16" s="39"/>
      <c r="F16" s="39"/>
      <c r="G16" s="39"/>
      <c r="H16" s="39"/>
      <c r="I16" s="39"/>
    </row>
    <row r="17" spans="3:9" ht="42" customHeight="1" thickBot="1">
      <c r="C17" s="17" t="s">
        <v>3</v>
      </c>
      <c r="D17" s="18" t="s">
        <v>33</v>
      </c>
      <c r="E17" s="30" t="s">
        <v>34</v>
      </c>
      <c r="F17" s="30" t="s">
        <v>35</v>
      </c>
      <c r="G17" s="30" t="s">
        <v>37</v>
      </c>
      <c r="H17" s="30" t="s">
        <v>36</v>
      </c>
      <c r="I17" s="18" t="s">
        <v>15</v>
      </c>
    </row>
    <row r="18" spans="3:9" ht="18" customHeight="1" thickBot="1">
      <c r="C18" s="8" t="s">
        <v>16</v>
      </c>
      <c r="D18" s="19">
        <f>32308.69-17.08</f>
        <v>32291.609999999997</v>
      </c>
      <c r="E18" s="20">
        <f>747226.85+66344.88</f>
        <v>813571.73</v>
      </c>
      <c r="F18" s="20">
        <f>696376.86+66344.88+1740.78</f>
        <v>764462.52</v>
      </c>
      <c r="G18" s="13">
        <f aca="true" t="shared" si="0" ref="G18:G25">+F18</f>
        <v>764462.52</v>
      </c>
      <c r="H18" s="20">
        <f>+D18+E18-F18</f>
        <v>81400.81999999995</v>
      </c>
      <c r="I18" s="40" t="s">
        <v>17</v>
      </c>
    </row>
    <row r="19" spans="3:10" ht="18" customHeight="1" thickBot="1">
      <c r="C19" s="11" t="s">
        <v>18</v>
      </c>
      <c r="D19" s="12">
        <f>20173.41-10.66</f>
        <v>20162.75</v>
      </c>
      <c r="E19" s="13">
        <f>280948.51+25376.79</f>
        <v>306325.3</v>
      </c>
      <c r="F19" s="13">
        <f>267757.04+25376.79+1086.9</f>
        <v>294220.73</v>
      </c>
      <c r="G19" s="21">
        <f>+F19</f>
        <v>294220.73</v>
      </c>
      <c r="H19" s="20">
        <f aca="true" t="shared" si="1" ref="H19:H25">+D19+E19-F19</f>
        <v>32267.320000000007</v>
      </c>
      <c r="I19" s="41"/>
      <c r="J19" s="31"/>
    </row>
    <row r="20" spans="3:9" ht="13.5" hidden="1" thickBot="1">
      <c r="C20" s="17" t="s">
        <v>19</v>
      </c>
      <c r="D20" s="22"/>
      <c r="E20" s="13"/>
      <c r="F20" s="13"/>
      <c r="G20" s="13">
        <f t="shared" si="0"/>
        <v>0</v>
      </c>
      <c r="H20" s="20">
        <f t="shared" si="1"/>
        <v>0</v>
      </c>
      <c r="I20" s="23"/>
    </row>
    <row r="21" spans="3:9" ht="13.5" thickBot="1">
      <c r="C21" s="11" t="s">
        <v>20</v>
      </c>
      <c r="D21" s="12">
        <f>6928.5-2.74</f>
        <v>6925.76</v>
      </c>
      <c r="E21" s="13">
        <f>126285.51+11424.41</f>
        <v>137709.91999999998</v>
      </c>
      <c r="F21" s="13">
        <f>118476.05+11424.41+388.92</f>
        <v>130289.38</v>
      </c>
      <c r="G21" s="13">
        <f t="shared" si="0"/>
        <v>130289.38</v>
      </c>
      <c r="H21" s="20">
        <f t="shared" si="1"/>
        <v>14346.299999999988</v>
      </c>
      <c r="I21" s="24" t="s">
        <v>38</v>
      </c>
    </row>
    <row r="22" spans="3:9" ht="13.5" thickBot="1">
      <c r="C22" s="11" t="s">
        <v>21</v>
      </c>
      <c r="D22" s="12">
        <f>5970.14-3.16</f>
        <v>5966.9800000000005</v>
      </c>
      <c r="E22" s="13">
        <f>115260.89+10286.92</f>
        <v>125547.81</v>
      </c>
      <c r="F22" s="13">
        <f>108145.75+10286.92+321.66</f>
        <v>118754.33</v>
      </c>
      <c r="G22" s="13">
        <f t="shared" si="0"/>
        <v>118754.33</v>
      </c>
      <c r="H22" s="20">
        <f t="shared" si="1"/>
        <v>12760.460000000006</v>
      </c>
      <c r="I22" s="24" t="s">
        <v>22</v>
      </c>
    </row>
    <row r="23" spans="3:9" ht="26.25" customHeight="1" thickBot="1">
      <c r="C23" s="11" t="s">
        <v>23</v>
      </c>
      <c r="D23" s="12">
        <f>467.78-18.78</f>
        <v>449</v>
      </c>
      <c r="E23" s="14">
        <f>9827.53+876.88</f>
        <v>10704.41</v>
      </c>
      <c r="F23" s="14">
        <f>9187.65+876.88+27.3</f>
        <v>10091.829999999998</v>
      </c>
      <c r="G23" s="13">
        <f t="shared" si="0"/>
        <v>10091.829999999998</v>
      </c>
      <c r="H23" s="20">
        <f t="shared" si="1"/>
        <v>1061.5800000000017</v>
      </c>
      <c r="I23" s="24" t="s">
        <v>24</v>
      </c>
    </row>
    <row r="24" spans="3:9" ht="37.5" customHeight="1" hidden="1" thickBot="1">
      <c r="C24" s="11" t="s">
        <v>39</v>
      </c>
      <c r="D24" s="12"/>
      <c r="E24" s="14"/>
      <c r="F24" s="14"/>
      <c r="G24" s="13">
        <f t="shared" si="0"/>
        <v>0</v>
      </c>
      <c r="H24" s="20">
        <f t="shared" si="1"/>
        <v>0</v>
      </c>
      <c r="I24" s="24"/>
    </row>
    <row r="25" spans="3:9" ht="16.5" customHeight="1" thickBot="1">
      <c r="C25" s="11" t="s">
        <v>25</v>
      </c>
      <c r="D25" s="12">
        <f>1580.96-0.87</f>
        <v>1580.0900000000001</v>
      </c>
      <c r="E25" s="14">
        <f>30126.01+2677.65</f>
        <v>32803.659999999996</v>
      </c>
      <c r="F25" s="14">
        <f>28320.18+2677.65+73.55</f>
        <v>31071.38</v>
      </c>
      <c r="G25" s="13">
        <f t="shared" si="0"/>
        <v>31071.38</v>
      </c>
      <c r="H25" s="20">
        <f t="shared" si="1"/>
        <v>3312.369999999999</v>
      </c>
      <c r="I25" s="24" t="s">
        <v>26</v>
      </c>
    </row>
    <row r="26" spans="3:9" s="25" customFormat="1" ht="17.25" customHeight="1" thickBot="1">
      <c r="C26" s="11" t="s">
        <v>13</v>
      </c>
      <c r="D26" s="15">
        <f>SUM(D18:D25)</f>
        <v>67376.19</v>
      </c>
      <c r="E26" s="15">
        <f>SUM(E18:E25)</f>
        <v>1426662.8299999998</v>
      </c>
      <c r="F26" s="15">
        <f>SUM(F18:F25)</f>
        <v>1348890.17</v>
      </c>
      <c r="G26" s="15">
        <f>SUM(G18:G25)</f>
        <v>1348890.17</v>
      </c>
      <c r="H26" s="15">
        <f>SUM(H18:H25)</f>
        <v>145148.84999999998</v>
      </c>
      <c r="I26" s="23"/>
    </row>
    <row r="27" spans="3:9" ht="12.75" customHeight="1" hidden="1" thickBot="1">
      <c r="C27" s="28"/>
      <c r="D27" s="28"/>
      <c r="E27" s="28"/>
      <c r="F27" s="28"/>
      <c r="G27" s="28"/>
      <c r="H27" s="28"/>
      <c r="I27" s="28"/>
    </row>
    <row r="28" spans="3:9" ht="12.75" customHeight="1" hidden="1" thickBot="1">
      <c r="C28" s="28"/>
      <c r="D28" s="28"/>
      <c r="E28" s="32"/>
      <c r="F28" s="28"/>
      <c r="G28" s="28"/>
      <c r="H28" s="28"/>
      <c r="I28" s="28"/>
    </row>
    <row r="29" spans="3:9" ht="12.75" customHeight="1" hidden="1">
      <c r="C29" s="28"/>
      <c r="D29" s="28"/>
      <c r="E29" s="28"/>
      <c r="F29" s="28"/>
      <c r="G29" s="28"/>
      <c r="H29" s="28"/>
      <c r="I29" s="28"/>
    </row>
    <row r="30" spans="3:9" ht="12.75" customHeight="1" hidden="1">
      <c r="C30" s="28"/>
      <c r="D30" s="28"/>
      <c r="E30" s="28"/>
      <c r="F30" s="28"/>
      <c r="G30" s="28"/>
      <c r="H30" s="28"/>
      <c r="I30" s="28"/>
    </row>
    <row r="31" spans="3:9" ht="12.75" customHeight="1" hidden="1">
      <c r="C31" s="28"/>
      <c r="D31" s="28"/>
      <c r="E31" s="28"/>
      <c r="F31" s="28"/>
      <c r="G31" s="28"/>
      <c r="H31" s="28"/>
      <c r="I31" s="28"/>
    </row>
    <row r="32" spans="3:9" ht="12.75" customHeight="1" hidden="1">
      <c r="C32" s="28"/>
      <c r="D32" s="28"/>
      <c r="E32" s="28"/>
      <c r="F32" s="28"/>
      <c r="G32" s="28"/>
      <c r="H32" s="28"/>
      <c r="I32" s="28"/>
    </row>
    <row r="33" spans="3:9" ht="12.75" customHeight="1" hidden="1">
      <c r="C33" s="28"/>
      <c r="D33" s="28"/>
      <c r="E33" s="28"/>
      <c r="F33" s="28"/>
      <c r="G33" s="28"/>
      <c r="H33" s="28"/>
      <c r="I33" s="28"/>
    </row>
    <row r="34" spans="3:9" ht="12.75" customHeight="1" hidden="1">
      <c r="C34" s="28"/>
      <c r="D34" s="28"/>
      <c r="E34" s="28"/>
      <c r="F34" s="28"/>
      <c r="G34" s="28"/>
      <c r="H34" s="28"/>
      <c r="I34" s="28"/>
    </row>
    <row r="35" spans="3:9" ht="21" customHeight="1">
      <c r="C35" s="26" t="s">
        <v>40</v>
      </c>
      <c r="D35" s="26"/>
      <c r="E35" s="26"/>
      <c r="F35" s="26"/>
      <c r="G35" s="26"/>
      <c r="H35" s="27">
        <f>+H15+H26</f>
        <v>460987.29999999976</v>
      </c>
      <c r="I35" s="28"/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120" zoomScaleSheetLayoutView="120" zoomScalePageLayoutView="0" workbookViewId="0" topLeftCell="A1">
      <selection activeCell="B11" sqref="B11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3.875" style="0" customWidth="1"/>
  </cols>
  <sheetData>
    <row r="1" spans="1:6" ht="15">
      <c r="A1" s="48" t="s">
        <v>41</v>
      </c>
      <c r="B1" s="48"/>
      <c r="C1" s="48"/>
      <c r="D1" s="48"/>
      <c r="E1" s="48"/>
      <c r="F1" s="48"/>
    </row>
    <row r="2" ht="12.75">
      <c r="A2" t="s">
        <v>42</v>
      </c>
    </row>
    <row r="3" ht="12.75">
      <c r="A3" t="s">
        <v>43</v>
      </c>
    </row>
    <row r="4" ht="12.75">
      <c r="A4" t="s">
        <v>44</v>
      </c>
    </row>
    <row r="5" ht="15">
      <c r="D5" s="34" t="s">
        <v>45</v>
      </c>
    </row>
    <row r="6" spans="1:6" ht="12.75">
      <c r="A6" s="49" t="s">
        <v>27</v>
      </c>
      <c r="B6" s="49"/>
      <c r="C6" s="49"/>
      <c r="D6" s="49"/>
      <c r="E6" s="49"/>
      <c r="F6" s="49"/>
    </row>
    <row r="7" spans="1:6" ht="12.75">
      <c r="A7" s="49" t="s">
        <v>28</v>
      </c>
      <c r="B7" s="49"/>
      <c r="C7" s="49"/>
      <c r="D7" s="49"/>
      <c r="E7" s="49"/>
      <c r="F7" s="49"/>
    </row>
    <row r="8" spans="1:6" ht="12.75">
      <c r="A8" s="49" t="s">
        <v>46</v>
      </c>
      <c r="B8" s="49"/>
      <c r="C8" s="49"/>
      <c r="D8" s="49"/>
      <c r="E8" s="49"/>
      <c r="F8" s="49"/>
    </row>
    <row r="9" spans="1:6" ht="38.25">
      <c r="A9" s="35" t="s">
        <v>29</v>
      </c>
      <c r="B9" s="35" t="s">
        <v>47</v>
      </c>
      <c r="C9" s="35" t="s">
        <v>48</v>
      </c>
      <c r="D9" s="35" t="s">
        <v>49</v>
      </c>
      <c r="E9" s="35" t="s">
        <v>50</v>
      </c>
      <c r="F9" s="35" t="s">
        <v>30</v>
      </c>
    </row>
    <row r="10" spans="1:6" ht="15">
      <c r="A10" s="36" t="s">
        <v>31</v>
      </c>
      <c r="B10" s="36">
        <v>281</v>
      </c>
      <c r="C10" s="36">
        <v>267.8</v>
      </c>
      <c r="D10" s="36">
        <f>B10-C10</f>
        <v>13.199999999999989</v>
      </c>
      <c r="E10" s="36">
        <f>390.79-77.23</f>
        <v>313.56</v>
      </c>
      <c r="F10" s="36">
        <f>C10-E10</f>
        <v>-45.75999999999999</v>
      </c>
    </row>
    <row r="12" ht="15">
      <c r="A12" t="s">
        <v>51</v>
      </c>
    </row>
    <row r="13" ht="12.75">
      <c r="A13" t="s">
        <v>52</v>
      </c>
    </row>
    <row r="14" ht="12.75">
      <c r="A14" t="s">
        <v>53</v>
      </c>
    </row>
    <row r="15" ht="12.75">
      <c r="A15" t="s">
        <v>54</v>
      </c>
    </row>
    <row r="16" ht="12.75">
      <c r="A16" t="s">
        <v>55</v>
      </c>
    </row>
    <row r="17" ht="12.75">
      <c r="A17" t="s">
        <v>56</v>
      </c>
    </row>
    <row r="18" ht="12.75">
      <c r="A18" t="s">
        <v>57</v>
      </c>
    </row>
    <row r="19" ht="12.75">
      <c r="A19" t="s">
        <v>58</v>
      </c>
    </row>
    <row r="20" ht="12.75">
      <c r="C20" s="33"/>
    </row>
  </sheetData>
  <sheetProtection/>
  <mergeCells count="4">
    <mergeCell ref="A1:F1"/>
    <mergeCell ref="A6:F6"/>
    <mergeCell ref="A7:F7"/>
    <mergeCell ref="A8:F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2011-03-25T07:17:50Z</dcterms:created>
  <dcterms:modified xsi:type="dcterms:W3CDTF">2012-04-28T06:00:23Z</dcterms:modified>
  <cp:category/>
  <cp:version/>
  <cp:contentType/>
  <cp:contentStatus/>
</cp:coreProperties>
</file>