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<sst xmlns="http://schemas.openxmlformats.org/spreadsheetml/2006/main" count="98" uniqueCount="90">
  <si>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</si>
  <si>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</si>
  <si>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</si>
  <si>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</si>
  <si>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</si>
  <si>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</si>
  <si>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</si>
  <si>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</si>
  <si>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</si>
  <si>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</si>
  <si>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</si>
  <si>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</si>
  <si>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</si>
  <si>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</si>
  <si>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</si>
  <si>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</si>
  <si>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</si>
  <si>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</si>
  <si>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</si>
  <si>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</si>
  <si>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</si>
  <si>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</si>
  <si>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</si>
  <si>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</si>
  <si>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</si>
  <si>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</si>
  <si>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</si>
  <si>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</si>
  <si>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</si>
  <si>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</si>
  <si>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</si>
  <si>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</si>
  <si>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</si>
  <si>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</si>
  <si>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</si>
  <si>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</si>
  <si>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</si>
  <si>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</si>
  <si>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</si>
  <si>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</si>
  <si>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</si>
  <si>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</si>
  <si>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</si>
  <si>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</si>
  <si>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</si>
  <si>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</si>
  <si>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</si>
  <si>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</si>
  <si>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</si>
  <si>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</si>
  <si>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</si>
  <si>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</si>
  <si>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</si>
  <si>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</si>
  <si>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</si>
  <si>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3  по ул. Ветеранов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</si>
  <si>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</si>
  <si>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</si>
  <si>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</si>
  <si>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</si>
  <si>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</si>
  <si>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</si>
  <si>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</si>
  <si>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</si>
  <si>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</si>
  <si>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</si>
  <si>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</si>
  <si>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</si>
  <si>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</si>
  <si>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3 по ул. Ветеранов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</si>
  <si>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</si>
  <si>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</si>
  <si>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</si>
  <si>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</si>
  <si>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617.06</t>
    </r>
    <r>
      <rPr>
        <sz val="10"/>
        <rFont val="Arial Cyr"/>
        <family val="0"/>
      </rPr>
      <t xml:space="preserve"> тыс.рублей, в том числе:</t>
    </r>
  </si>
  <si>
    <t xml:space="preserve"> - остекление -18.52 м2</t>
  </si>
  <si>
    <t xml:space="preserve"> - замена дверей и решеток - 7 шт.</t>
  </si>
  <si>
    <t xml:space="preserve"> - восстановление освещения</t>
  </si>
  <si>
    <t xml:space="preserve"> - подготовка дома к сезонной эксплуатации </t>
  </si>
  <si>
    <t xml:space="preserve"> - ремонт запорной арматуры - 35 шт.</t>
  </si>
  <si>
    <t xml:space="preserve"> - ремонт канализации - 25 м2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</si>
  <si>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</si>
  <si>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Ветеранов, д. 3</t>
  </si>
  <si>
    <t>Капитальный ремонт межпанельных швов</t>
  </si>
  <si>
    <t>62 м.п.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</si>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</sst>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4" fontId="20" fillId="0" borderId="2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7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72" customWidth="1"/>
    <col min="4" max="4" width="14.625" style="72" customWidth="1"/>
    <col min="5" max="5" width="11.75390625" style="72" customWidth="1"/>
    <col min="6" max="6" width="11.875" style="72" customWidth="1"/>
    <col min="7" max="7" width="12.125" style="72" customWidth="1"/>
    <col min="8" max="8" width="14.125" style="72" customWidth="1"/>
    <col min="9" max="9" width="20.875" style="72" customWidth="1"/>
    <col min="10" max="10" width="10.125" style="0" bestFit="1" customWidth="1"/>
    <col min="12" max="12" width="9.625" style="0" bestFit="1" customWidth="1"/>
  </cols>
  <sheetData>
    <row r="1" spans="3:9" ht="12.75" customHeight="1" hidden="1">
      <c r="C1" s="42"/>
      <c r="D1" s="42"/>
      <c r="E1" s="42"/>
      <c r="F1" s="42"/>
      <c r="G1" s="42"/>
      <c r="H1" s="42"/>
      <c r="I1" s="42"/>
    </row>
    <row r="2" spans="3:9" ht="13.5" customHeight="1" hidden="1" thickBot="1">
      <c r="C2" s="42"/>
      <c r="D2" s="42"/>
      <c r="E2" s="42" t="s">
        <v>0</v>
      </c>
      <c r="F2" s="42"/>
      <c r="G2" s="42"/>
      <c r="H2" s="42"/>
      <c r="I2" s="42"/>
    </row>
    <row r="3" spans="3:9" ht="13.5" customHeight="1" hidden="1" thickBot="1">
      <c r="C3" s="43"/>
      <c r="D3" s="44"/>
      <c r="E3" s="45"/>
      <c r="F3" s="45"/>
      <c r="G3" s="45"/>
      <c r="H3" s="45"/>
      <c r="I3" s="46"/>
    </row>
    <row r="4" spans="3:9" ht="12.75" customHeight="1" hidden="1">
      <c r="C4" s="47"/>
      <c r="D4" s="47"/>
      <c r="E4" s="48"/>
      <c r="F4" s="48"/>
      <c r="G4" s="48"/>
      <c r="H4" s="48"/>
      <c r="I4" s="48"/>
    </row>
    <row r="5" spans="3:9" ht="14.25">
      <c r="C5" s="83" t="s">
        <v>1</v>
      </c>
      <c r="D5" s="83"/>
      <c r="E5" s="83"/>
      <c r="F5" s="83"/>
      <c r="G5" s="83"/>
      <c r="H5" s="83"/>
      <c r="I5" s="83"/>
    </row>
    <row r="6" spans="3:9" ht="12.75">
      <c r="C6" s="84" t="s">
        <v>2</v>
      </c>
      <c r="D6" s="84"/>
      <c r="E6" s="84"/>
      <c r="F6" s="84"/>
      <c r="G6" s="84"/>
      <c r="H6" s="84"/>
      <c r="I6" s="84"/>
    </row>
    <row r="7" spans="3:9" ht="13.5" thickBot="1">
      <c r="C7" s="84" t="s">
        <v>55</v>
      </c>
      <c r="D7" s="84"/>
      <c r="E7" s="84"/>
      <c r="F7" s="84"/>
      <c r="G7" s="84"/>
      <c r="H7" s="84"/>
      <c r="I7" s="84"/>
    </row>
    <row r="8" spans="3:9" ht="6" customHeight="1" hidden="1" thickBot="1">
      <c r="C8" s="85"/>
      <c r="D8" s="85"/>
      <c r="E8" s="85"/>
      <c r="F8" s="85"/>
      <c r="G8" s="85"/>
      <c r="H8" s="85"/>
      <c r="I8" s="85"/>
    </row>
    <row r="9" spans="3:9" ht="42.75" customHeight="1" thickBot="1">
      <c r="C9" s="49" t="s">
        <v>3</v>
      </c>
      <c r="D9" s="50" t="s">
        <v>56</v>
      </c>
      <c r="E9" s="51" t="s">
        <v>57</v>
      </c>
      <c r="F9" s="51" t="s">
        <v>58</v>
      </c>
      <c r="G9" s="51" t="s">
        <v>4</v>
      </c>
      <c r="H9" s="51" t="s">
        <v>59</v>
      </c>
      <c r="I9" s="49" t="s">
        <v>5</v>
      </c>
    </row>
    <row r="10" spans="3:9" ht="12" customHeight="1" thickBot="1">
      <c r="C10" s="86" t="s">
        <v>6</v>
      </c>
      <c r="D10" s="87"/>
      <c r="E10" s="87"/>
      <c r="F10" s="87"/>
      <c r="G10" s="87"/>
      <c r="H10" s="87"/>
      <c r="I10" s="88"/>
    </row>
    <row r="11" spans="3:9" ht="13.5" customHeight="1" thickBot="1">
      <c r="C11" s="52" t="s">
        <v>7</v>
      </c>
      <c r="D11" s="53">
        <f>79997.31-5257.53</f>
        <v>74739.78</v>
      </c>
      <c r="E11" s="54">
        <f>2533210.36+152589.05-41311.99</f>
        <v>2644487.4199999995</v>
      </c>
      <c r="F11" s="54">
        <f>2400320.03+152589.05+739.88</f>
        <v>2553648.9599999995</v>
      </c>
      <c r="G11" s="54">
        <f>+F11</f>
        <v>2553648.9599999995</v>
      </c>
      <c r="H11" s="54">
        <f>+D11+E11-F11</f>
        <v>165578.23999999976</v>
      </c>
      <c r="I11" s="89" t="s">
        <v>8</v>
      </c>
    </row>
    <row r="12" spans="3:9" ht="13.5" customHeight="1" thickBot="1">
      <c r="C12" s="52" t="s">
        <v>9</v>
      </c>
      <c r="D12" s="53">
        <f>66103.96-8624.15</f>
        <v>57479.810000000005</v>
      </c>
      <c r="E12" s="55">
        <f>1614625.51+64663.6-182569.63</f>
        <v>1496719.48</v>
      </c>
      <c r="F12" s="55">
        <f>1390152.88+64663.6-1852.47</f>
        <v>1452964.01</v>
      </c>
      <c r="G12" s="54">
        <f>+F12</f>
        <v>1452964.01</v>
      </c>
      <c r="H12" s="54">
        <f>+D12+E12-F12</f>
        <v>101235.28000000003</v>
      </c>
      <c r="I12" s="90"/>
    </row>
    <row r="13" spans="3:9" ht="13.5" customHeight="1" thickBot="1">
      <c r="C13" s="52" t="s">
        <v>10</v>
      </c>
      <c r="D13" s="53">
        <f>30673.49-3365.69</f>
        <v>27307.800000000003</v>
      </c>
      <c r="E13" s="55">
        <f>617506.94+26536.18-27472.62</f>
        <v>616570.5</v>
      </c>
      <c r="F13" s="55">
        <f>566671.46+26536.18+182.57</f>
        <v>593390.21</v>
      </c>
      <c r="G13" s="54">
        <f>+F13</f>
        <v>593390.21</v>
      </c>
      <c r="H13" s="54">
        <f>+D13+E13-F13</f>
        <v>50488.090000000084</v>
      </c>
      <c r="I13" s="89" t="s">
        <v>11</v>
      </c>
    </row>
    <row r="14" spans="3:9" ht="13.5" customHeight="1" thickBot="1">
      <c r="C14" s="52" t="s">
        <v>12</v>
      </c>
      <c r="D14" s="53">
        <f>6154.54-802.99+10262.67-1127.14</f>
        <v>14487.080000000002</v>
      </c>
      <c r="E14" s="55">
        <f>154828.53+6268.15-12795.43+206471.74+8872.24-9283.77</f>
        <v>354361.45999999996</v>
      </c>
      <c r="F14" s="55">
        <f>136115.22+6268.15-166.62+189455.5+8872.24+61.04</f>
        <v>340605.52999999997</v>
      </c>
      <c r="G14" s="54">
        <f>+F14</f>
        <v>340605.52999999997</v>
      </c>
      <c r="H14" s="54">
        <f>+D14+E14-F14</f>
        <v>28243.01000000001</v>
      </c>
      <c r="I14" s="91"/>
    </row>
    <row r="15" spans="3:9" ht="13.5" thickBot="1">
      <c r="C15" s="52" t="s">
        <v>13</v>
      </c>
      <c r="D15" s="56">
        <f>SUM(D11:D14)</f>
        <v>174014.47000000003</v>
      </c>
      <c r="E15" s="56">
        <f>SUM(E11:E14)</f>
        <v>5112138.859999999</v>
      </c>
      <c r="F15" s="56">
        <f>SUM(F11:F14)</f>
        <v>4940608.71</v>
      </c>
      <c r="G15" s="56">
        <f>SUM(G11:G14)</f>
        <v>4940608.71</v>
      </c>
      <c r="H15" s="56">
        <f>SUM(H11:H14)</f>
        <v>345544.6199999999</v>
      </c>
      <c r="I15" s="57"/>
    </row>
    <row r="16" spans="3:9" ht="13.5" customHeight="1" thickBot="1">
      <c r="C16" s="92" t="s">
        <v>14</v>
      </c>
      <c r="D16" s="92"/>
      <c r="E16" s="92"/>
      <c r="F16" s="92"/>
      <c r="G16" s="92"/>
      <c r="H16" s="92"/>
      <c r="I16" s="92"/>
    </row>
    <row r="17" spans="3:9" ht="41.25" customHeight="1" thickBot="1">
      <c r="C17" s="58" t="s">
        <v>3</v>
      </c>
      <c r="D17" s="59" t="s">
        <v>56</v>
      </c>
      <c r="E17" s="60" t="s">
        <v>57</v>
      </c>
      <c r="F17" s="60" t="s">
        <v>58</v>
      </c>
      <c r="G17" s="60" t="s">
        <v>60</v>
      </c>
      <c r="H17" s="60" t="s">
        <v>59</v>
      </c>
      <c r="I17" s="59" t="s">
        <v>15</v>
      </c>
    </row>
    <row r="18" spans="3:9" ht="21" customHeight="1" thickBot="1">
      <c r="C18" s="49" t="s">
        <v>16</v>
      </c>
      <c r="D18" s="61">
        <f>47209.73-2796.48</f>
        <v>44413.25</v>
      </c>
      <c r="E18" s="62">
        <f>1559611.3+151971.67-1690.67</f>
        <v>1709892.3</v>
      </c>
      <c r="F18" s="62">
        <f>1496251.78+151971.67+482.99</f>
        <v>1648706.44</v>
      </c>
      <c r="G18" s="62">
        <f>+F18</f>
        <v>1648706.44</v>
      </c>
      <c r="H18" s="62">
        <f aca="true" t="shared" si="0" ref="H18:H23">+D18+E18-F18</f>
        <v>105599.1100000001</v>
      </c>
      <c r="I18" s="93" t="s">
        <v>17</v>
      </c>
    </row>
    <row r="19" spans="3:10" ht="19.5" customHeight="1" thickBot="1">
      <c r="C19" s="52" t="s">
        <v>18</v>
      </c>
      <c r="D19" s="53">
        <f>29477.73-1746.14</f>
        <v>27731.59</v>
      </c>
      <c r="E19" s="54">
        <f>586387.25+57137.58-634</f>
        <v>642890.83</v>
      </c>
      <c r="F19" s="54">
        <f>572505.26+57137.58+181.57</f>
        <v>629824.4099999999</v>
      </c>
      <c r="G19" s="63">
        <f>+F19</f>
        <v>629824.4099999999</v>
      </c>
      <c r="H19" s="62">
        <f t="shared" si="0"/>
        <v>40798.01000000001</v>
      </c>
      <c r="I19" s="90"/>
      <c r="J19" s="64"/>
    </row>
    <row r="20" spans="3:9" ht="13.5" thickBot="1">
      <c r="C20" s="58" t="s">
        <v>19</v>
      </c>
      <c r="D20" s="65">
        <f>16125.02-1587.38</f>
        <v>14537.64</v>
      </c>
      <c r="E20" s="54">
        <f>541941.73+51008.58</f>
        <v>592950.3099999999</v>
      </c>
      <c r="F20" s="54">
        <f>521209.77+51008.58+190.25</f>
        <v>572408.6</v>
      </c>
      <c r="G20" s="62">
        <f>46.5*1000</f>
        <v>46500</v>
      </c>
      <c r="H20" s="62">
        <f t="shared" si="0"/>
        <v>35079.34999999998</v>
      </c>
      <c r="I20" s="1"/>
    </row>
    <row r="21" spans="3:9" ht="13.5" thickBot="1">
      <c r="C21" s="52" t="s">
        <v>20</v>
      </c>
      <c r="D21" s="53">
        <f>10037.83-624.84</f>
        <v>9412.99</v>
      </c>
      <c r="E21" s="54">
        <f>263219.67+24675.72-54204.47</f>
        <v>233690.92</v>
      </c>
      <c r="F21" s="54">
        <f>202656.26+24675.72-890.27</f>
        <v>226441.71000000002</v>
      </c>
      <c r="G21" s="62">
        <f>+F21</f>
        <v>226441.71000000002</v>
      </c>
      <c r="H21" s="62">
        <f t="shared" si="0"/>
        <v>16662.199999999983</v>
      </c>
      <c r="I21" s="1" t="s">
        <v>61</v>
      </c>
    </row>
    <row r="22" spans="3:9" ht="13.5" thickBot="1">
      <c r="C22" s="52" t="s">
        <v>21</v>
      </c>
      <c r="D22" s="53">
        <f>8723.89-516.75</f>
        <v>8207.14</v>
      </c>
      <c r="E22" s="54">
        <f>240576.7+23441.66-262.08</f>
        <v>263756.27999999997</v>
      </c>
      <c r="F22" s="54">
        <f>232023.65+23441.66+74.52</f>
        <v>255539.83</v>
      </c>
      <c r="G22" s="62">
        <f>+F22</f>
        <v>255539.83</v>
      </c>
      <c r="H22" s="62">
        <f t="shared" si="0"/>
        <v>16423.589999999997</v>
      </c>
      <c r="I22" s="1" t="s">
        <v>22</v>
      </c>
    </row>
    <row r="23" spans="3:9" ht="25.5" customHeight="1" thickBot="1">
      <c r="C23" s="52" t="s">
        <v>23</v>
      </c>
      <c r="D23" s="53">
        <f>702.34-43.92</f>
        <v>658.4200000000001</v>
      </c>
      <c r="E23" s="55">
        <f>20518.36+2000.06-25.36</f>
        <v>22493.06</v>
      </c>
      <c r="F23" s="55">
        <f>19746.03+2000.03+6.41</f>
        <v>21752.469999999998</v>
      </c>
      <c r="G23" s="62">
        <f>+F23</f>
        <v>21752.469999999998</v>
      </c>
      <c r="H23" s="62">
        <f t="shared" si="0"/>
        <v>1399.0100000000057</v>
      </c>
      <c r="I23" s="1" t="s">
        <v>24</v>
      </c>
    </row>
    <row r="24" spans="3:9" ht="37.5" customHeight="1" hidden="1" thickBot="1">
      <c r="C24" s="52" t="s">
        <v>62</v>
      </c>
      <c r="D24" s="66"/>
      <c r="E24" s="55"/>
      <c r="F24" s="55"/>
      <c r="G24" s="62">
        <f>+F24</f>
        <v>0</v>
      </c>
      <c r="H24" s="55"/>
      <c r="I24" s="1"/>
    </row>
    <row r="25" spans="3:9" ht="0.75" customHeight="1" hidden="1" thickBot="1">
      <c r="C25" s="52" t="s">
        <v>25</v>
      </c>
      <c r="D25" s="66"/>
      <c r="E25" s="55"/>
      <c r="F25" s="55"/>
      <c r="G25" s="62">
        <f>+F25</f>
        <v>0</v>
      </c>
      <c r="H25" s="55"/>
      <c r="I25" s="1" t="s">
        <v>26</v>
      </c>
    </row>
    <row r="26" spans="3:12" s="67" customFormat="1" ht="17.25" customHeight="1" thickBot="1">
      <c r="C26" s="52" t="s">
        <v>13</v>
      </c>
      <c r="D26" s="56">
        <f>SUM(D18:D25)</f>
        <v>104961.03</v>
      </c>
      <c r="E26" s="56">
        <f>SUM(E18:E25)</f>
        <v>3465673.6999999997</v>
      </c>
      <c r="F26" s="56">
        <f>SUM(F18:F25)</f>
        <v>3354673.46</v>
      </c>
      <c r="G26" s="56">
        <f>SUM(G18:G25)</f>
        <v>2828764.86</v>
      </c>
      <c r="H26" s="56">
        <f>SUM(H18:H25)</f>
        <v>215961.27000000008</v>
      </c>
      <c r="I26" s="66"/>
      <c r="L26" s="68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9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 thickBot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5" customHeight="1">
      <c r="C35" s="70" t="s">
        <v>63</v>
      </c>
      <c r="D35" s="70"/>
      <c r="E35" s="70"/>
      <c r="F35" s="70"/>
      <c r="G35" s="70"/>
      <c r="H35" s="71">
        <f>+H15+H26</f>
        <v>561505.8899999999</v>
      </c>
      <c r="I35" s="2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8" sqref="A8:F8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95" t="s">
        <v>64</v>
      </c>
      <c r="B1" s="95"/>
      <c r="C1" s="95"/>
      <c r="D1" s="95"/>
      <c r="E1" s="95"/>
      <c r="F1" s="95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73" t="s">
        <v>68</v>
      </c>
    </row>
    <row r="6" spans="1:6" ht="12.75">
      <c r="A6" s="94" t="s">
        <v>27</v>
      </c>
      <c r="B6" s="94"/>
      <c r="C6" s="94"/>
      <c r="D6" s="94"/>
      <c r="E6" s="94"/>
      <c r="F6" s="94"/>
    </row>
    <row r="7" spans="1:6" ht="12.75">
      <c r="A7" s="94" t="s">
        <v>28</v>
      </c>
      <c r="B7" s="94"/>
      <c r="C7" s="94"/>
      <c r="D7" s="94"/>
      <c r="E7" s="94"/>
      <c r="F7" s="94"/>
    </row>
    <row r="8" spans="1:6" ht="12.75">
      <c r="A8" s="94" t="s">
        <v>69</v>
      </c>
      <c r="B8" s="94"/>
      <c r="C8" s="94"/>
      <c r="D8" s="94"/>
      <c r="E8" s="94"/>
      <c r="F8" s="94"/>
    </row>
    <row r="9" spans="1:6" ht="38.25">
      <c r="A9" s="74" t="s">
        <v>29</v>
      </c>
      <c r="B9" s="74" t="s">
        <v>70</v>
      </c>
      <c r="C9" s="74" t="s">
        <v>71</v>
      </c>
      <c r="D9" s="74" t="s">
        <v>72</v>
      </c>
      <c r="E9" s="74" t="s">
        <v>73</v>
      </c>
      <c r="F9" s="74" t="s">
        <v>30</v>
      </c>
    </row>
    <row r="10" spans="1:6" ht="15">
      <c r="A10" s="75" t="s">
        <v>31</v>
      </c>
      <c r="B10" s="75">
        <v>586.4</v>
      </c>
      <c r="C10" s="75">
        <v>572.5</v>
      </c>
      <c r="D10" s="75">
        <f>B10-C10</f>
        <v>13.899999999999977</v>
      </c>
      <c r="E10" s="75">
        <f>780.09-163.03</f>
        <v>617.0600000000001</v>
      </c>
      <c r="F10" s="75">
        <f>C10-E10</f>
        <v>-44.56000000000006</v>
      </c>
    </row>
    <row r="12" ht="15">
      <c r="A12" t="s">
        <v>74</v>
      </c>
    </row>
    <row r="13" spans="1:3" ht="12.75">
      <c r="A13" t="s">
        <v>75</v>
      </c>
      <c r="C13" s="40"/>
    </row>
    <row r="14" spans="1:3" ht="12.75">
      <c r="A14" t="s">
        <v>76</v>
      </c>
      <c r="C14" s="40"/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8.875" style="0" customWidth="1"/>
    <col min="4" max="4" width="19.75390625" style="0" customWidth="1"/>
    <col min="5" max="5" width="23.125" style="0" customWidth="1"/>
    <col min="6" max="6" width="19.125" style="0" customWidth="1"/>
    <col min="7" max="7" width="19.00390625" style="0" customWidth="1"/>
    <col min="8" max="8" width="20.625" style="0" hidden="1" customWidth="1"/>
  </cols>
  <sheetData>
    <row r="1" spans="1:8" ht="30.75" customHeight="1">
      <c r="A1" s="96" t="s">
        <v>82</v>
      </c>
      <c r="B1" s="97"/>
      <c r="C1" s="97"/>
      <c r="D1" s="97"/>
      <c r="E1" s="97"/>
      <c r="F1" s="97"/>
      <c r="G1" s="97"/>
      <c r="H1" s="3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8" ht="13.5" thickBot="1">
      <c r="A3" s="4"/>
      <c r="B3" s="5"/>
      <c r="C3" s="6"/>
      <c r="D3" s="5"/>
      <c r="E3" s="5"/>
      <c r="F3" s="99" t="s">
        <v>32</v>
      </c>
      <c r="G3" s="100"/>
      <c r="H3" s="5"/>
    </row>
    <row r="4" spans="1:8" ht="12.75">
      <c r="A4" s="7" t="s">
        <v>33</v>
      </c>
      <c r="B4" s="8" t="s">
        <v>34</v>
      </c>
      <c r="C4" s="9" t="s">
        <v>35</v>
      </c>
      <c r="D4" s="8" t="s">
        <v>36</v>
      </c>
      <c r="E4" s="10" t="s">
        <v>37</v>
      </c>
      <c r="F4" s="10"/>
      <c r="G4" s="10"/>
      <c r="H4" s="10" t="s">
        <v>38</v>
      </c>
    </row>
    <row r="5" spans="1:8" ht="12.75">
      <c r="A5" s="7" t="s">
        <v>39</v>
      </c>
      <c r="B5" s="8"/>
      <c r="C5" s="9"/>
      <c r="D5" s="8" t="s">
        <v>40</v>
      </c>
      <c r="E5" s="8" t="s">
        <v>41</v>
      </c>
      <c r="G5" s="10"/>
      <c r="H5" s="8"/>
    </row>
    <row r="6" spans="1:8" ht="12.75">
      <c r="A6" s="7"/>
      <c r="B6" s="8"/>
      <c r="C6" s="9"/>
      <c r="D6" s="8" t="s">
        <v>44</v>
      </c>
      <c r="E6" s="8"/>
      <c r="F6" s="8" t="s">
        <v>42</v>
      </c>
      <c r="G6" s="8" t="s">
        <v>43</v>
      </c>
      <c r="H6" s="8"/>
    </row>
    <row r="7" spans="1:8" ht="12.75">
      <c r="A7" s="7"/>
      <c r="B7" s="8"/>
      <c r="C7" s="9"/>
      <c r="D7" s="8"/>
      <c r="E7" s="11"/>
      <c r="F7" s="8" t="s">
        <v>45</v>
      </c>
      <c r="G7" s="8" t="s">
        <v>46</v>
      </c>
      <c r="H7" s="11"/>
    </row>
    <row r="8" spans="1:8" ht="12.75">
      <c r="A8" s="76"/>
      <c r="B8" s="11"/>
      <c r="C8" s="40"/>
      <c r="D8" s="11"/>
      <c r="E8" s="11"/>
      <c r="F8" s="11"/>
      <c r="G8" s="8" t="s">
        <v>47</v>
      </c>
      <c r="H8" s="11"/>
    </row>
    <row r="9" spans="1:8" ht="13.5" thickBot="1">
      <c r="A9" s="12"/>
      <c r="B9" s="13"/>
      <c r="C9" s="14"/>
      <c r="D9" s="13"/>
      <c r="E9" s="13"/>
      <c r="F9" s="13"/>
      <c r="G9" s="13"/>
      <c r="H9" s="13"/>
    </row>
    <row r="10" spans="1:8" ht="12.75">
      <c r="A10" s="5"/>
      <c r="B10" s="15"/>
      <c r="C10" s="6"/>
      <c r="D10" s="5"/>
      <c r="E10" s="15"/>
      <c r="F10" s="15"/>
      <c r="G10" s="15"/>
      <c r="H10" s="15"/>
    </row>
    <row r="11" spans="1:8" ht="12.75" customHeight="1">
      <c r="A11" s="8">
        <v>1</v>
      </c>
      <c r="B11" s="16" t="s">
        <v>48</v>
      </c>
      <c r="C11" s="77"/>
      <c r="D11" s="78"/>
      <c r="E11" s="79"/>
      <c r="F11" s="17"/>
      <c r="G11" s="79"/>
      <c r="H11" s="17"/>
    </row>
    <row r="12" spans="1:8" ht="12.75">
      <c r="A12" s="8"/>
      <c r="B12" s="16"/>
      <c r="C12" s="9" t="s">
        <v>83</v>
      </c>
      <c r="D12" s="8" t="s">
        <v>84</v>
      </c>
      <c r="E12" s="79">
        <v>46.5</v>
      </c>
      <c r="F12" s="17">
        <v>46.5</v>
      </c>
      <c r="G12" s="79">
        <f>+E12-F12</f>
        <v>0</v>
      </c>
      <c r="H12" s="17"/>
    </row>
    <row r="13" spans="1:8" ht="12.75">
      <c r="A13" s="8"/>
      <c r="B13" s="16"/>
      <c r="C13" s="9"/>
      <c r="D13" s="8"/>
      <c r="E13" s="79"/>
      <c r="F13" s="17"/>
      <c r="G13" s="79"/>
      <c r="H13" s="17"/>
    </row>
    <row r="14" spans="1:8" ht="12.75">
      <c r="A14" s="8"/>
      <c r="B14" s="16"/>
      <c r="C14" s="9"/>
      <c r="D14" s="8"/>
      <c r="E14" s="80"/>
      <c r="F14" s="21"/>
      <c r="G14" s="79"/>
      <c r="H14" s="18"/>
    </row>
    <row r="15" spans="1:8" ht="12.75">
      <c r="A15" s="8"/>
      <c r="B15" s="16"/>
      <c r="C15" s="19" t="s">
        <v>49</v>
      </c>
      <c r="D15" s="20"/>
      <c r="E15" s="81">
        <f>SUM(E11:E14)</f>
        <v>46.5</v>
      </c>
      <c r="F15" s="82">
        <f>+F12+F13</f>
        <v>46.5</v>
      </c>
      <c r="G15" s="81">
        <f>+E15-F15</f>
        <v>0</v>
      </c>
      <c r="H15" s="17"/>
    </row>
    <row r="16" spans="1:8" ht="13.5" thickBot="1">
      <c r="A16" s="21"/>
      <c r="B16" s="22"/>
      <c r="C16" s="23"/>
      <c r="D16" s="24"/>
      <c r="E16" s="18"/>
      <c r="F16" s="18"/>
      <c r="G16" s="18"/>
      <c r="H16" s="18"/>
    </row>
    <row r="17" spans="1:8" ht="12.75">
      <c r="A17" s="5"/>
      <c r="B17" s="15"/>
      <c r="C17" s="25"/>
      <c r="D17" s="25"/>
      <c r="E17" s="25"/>
      <c r="F17" s="25"/>
      <c r="G17" s="25"/>
      <c r="H17" s="25"/>
    </row>
    <row r="18" spans="1:8" ht="12.75">
      <c r="A18" s="11"/>
      <c r="B18" s="26" t="s">
        <v>13</v>
      </c>
      <c r="C18" s="27"/>
      <c r="D18" s="27"/>
      <c r="E18" s="28">
        <f>E15</f>
        <v>46.5</v>
      </c>
      <c r="F18" s="28">
        <f>F15</f>
        <v>46.5</v>
      </c>
      <c r="G18" s="28">
        <f>G15</f>
        <v>0</v>
      </c>
      <c r="H18" s="17"/>
    </row>
    <row r="19" spans="1:8" ht="13.5" thickBot="1">
      <c r="A19" s="13"/>
      <c r="B19" s="29"/>
      <c r="C19" s="30"/>
      <c r="D19" s="30"/>
      <c r="E19" s="31"/>
      <c r="F19" s="31"/>
      <c r="G19" s="31"/>
      <c r="H19" s="31"/>
    </row>
    <row r="22" spans="1:7" ht="60">
      <c r="A22" s="32" t="s">
        <v>50</v>
      </c>
      <c r="B22" s="32" t="s">
        <v>85</v>
      </c>
      <c r="C22" s="32" t="s">
        <v>86</v>
      </c>
      <c r="D22" s="32" t="s">
        <v>87</v>
      </c>
      <c r="E22" s="33" t="s">
        <v>52</v>
      </c>
      <c r="F22" s="32" t="s">
        <v>51</v>
      </c>
      <c r="G22" s="34"/>
    </row>
    <row r="23" spans="1:7" ht="15">
      <c r="A23" s="35">
        <v>1</v>
      </c>
      <c r="B23" s="36">
        <v>14537.64</v>
      </c>
      <c r="C23" s="36">
        <v>592950.31</v>
      </c>
      <c r="D23" s="36">
        <v>572408.6</v>
      </c>
      <c r="E23" s="36">
        <v>112100</v>
      </c>
      <c r="F23" s="36">
        <f>+B23+C23-D23</f>
        <v>35079.35000000009</v>
      </c>
      <c r="G23" s="37"/>
    </row>
    <row r="26" spans="1:5" ht="60">
      <c r="A26" s="32" t="s">
        <v>50</v>
      </c>
      <c r="B26" s="32" t="s">
        <v>88</v>
      </c>
      <c r="C26" s="32" t="s">
        <v>89</v>
      </c>
      <c r="D26" s="32" t="s">
        <v>54</v>
      </c>
      <c r="E26" s="32" t="s">
        <v>53</v>
      </c>
    </row>
    <row r="27" spans="1:5" ht="15">
      <c r="A27" s="38">
        <v>1</v>
      </c>
      <c r="B27" s="39">
        <v>-576208.6</v>
      </c>
      <c r="C27" s="39">
        <f>+D23+E23</f>
        <v>684508.6</v>
      </c>
      <c r="D27" s="39">
        <v>46500</v>
      </c>
      <c r="E27" s="39">
        <f>+B27+C27-D27</f>
        <v>61800</v>
      </c>
    </row>
    <row r="28" spans="1:5" ht="12.75">
      <c r="A28" s="40"/>
      <c r="B28" s="40"/>
      <c r="C28" s="41"/>
      <c r="D28" s="41"/>
      <c r="E28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2012-04-28T06:02:05Z</dcterms:modified>
  <cp:category/>
  <cp:version/>
  <cp:contentType/>
  <cp:contentStatus/>
</cp:coreProperties>
</file>