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  <sheet name="кап.рем." sheetId="3" r:id="rId3"/>
  </sheets>
  <definedNames>
    <definedName name="_xlnm.Print_Titles" localSheetId="2">'кап.рем.'!$3:$8</definedName>
  </definedNames>
  <calcPr fullCalcOnLoad="1"/>
</workbook>
</file>

<file path=xl/sharedStrings.xml><?xml version="1.0" encoding="utf-8"?>
<sst xmlns="http://schemas.openxmlformats.org/spreadsheetml/2006/main" count="95" uniqueCount="85">
  <si>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</si>
  <si>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</si>
  <si>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</si>
  <si>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9  по ул. Березовая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</si>
  <si>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</si>
  <si>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</si>
  <si>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</si>
  <si>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</si>
  <si>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</si>
  <si>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</si>
  <si>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</si>
  <si>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</si>
  <si>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</si>
  <si>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 ООО"ЦБИ"</t>
  </si>
  <si>
    <t>Горячее водоснабжение</t>
  </si>
  <si>
    <t>Холодное водоснабжение</t>
  </si>
  <si>
    <t xml:space="preserve"> 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</si>
  <si>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</si>
  <si>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</si>
  <si>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</si>
  <si>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</si>
  <si>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</si>
  <si>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Н/2008-29 от 01.05.2008г.</t>
  </si>
  <si>
    <t>Текущий ремонт</t>
  </si>
  <si>
    <t>Капитальный ремонт</t>
  </si>
  <si>
    <t>Лифт</t>
  </si>
  <si>
    <t>Вывоз ТБО и  КГО</t>
  </si>
  <si>
    <t xml:space="preserve"> ОАО"Экотранс"</t>
  </si>
  <si>
    <t>т/о внутридомового газ/ оборудования</t>
  </si>
  <si>
    <t>услуги расчетно-кассовой службы</t>
  </si>
  <si>
    <t>т/о узлов учета теп/энергии</t>
  </si>
  <si>
    <t xml:space="preserve">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</si>
  <si>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</si>
  <si>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</si>
  <si>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</si>
  <si>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</si>
  <si>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</si>
  <si>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9 по ул. Березовая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</si>
  <si>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</si>
  <si>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</si>
  <si>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</si>
  <si>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</si>
  <si>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</si>
  <si>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</si>
  <si>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</si>
  <si>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</si>
  <si>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</si>
  <si>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>40.46</t>
    </r>
    <r>
      <rPr>
        <sz val="10"/>
        <rFont val="Arial Cyr"/>
        <family val="0"/>
      </rPr>
      <t xml:space="preserve"> тыс.рублей, в том числе:</t>
    </r>
  </si>
  <si>
    <t>ремонт козырьков, шиферной кровли - 10.54 т.р.</t>
  </si>
  <si>
    <t>ремонт системы ЦО - 2.3 т.р.</t>
  </si>
  <si>
    <t>ремонт задвижек, установка заглушек, замена шар. крана на ЦО - 6.42 т.р.</t>
  </si>
  <si>
    <t>ремонт кровли, очистка от снега - 16.91 т.р.</t>
  </si>
  <si>
    <t>уборка мусора с чердака - 3.31 т.р.</t>
  </si>
  <si>
    <t>прочее - 0.98 т.р.</t>
  </si>
  <si>
    <t>Отчет о реализации программы капитального ремонта жилого фонда ООО "УЮТ-СЕРВИС" в соответствии с ФЗ № 185 за период с 01 января 2010г. по 31 декабря 2010г.  по адресу мкр.Сертолово-2, ул. Березовая, д. 9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</si>
  <si>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</si>
  <si>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</si>
  <si>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</si>
  <si>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</si>
  <si>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</si>
  <si>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</si>
  <si>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</si>
  <si>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</si>
  <si>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</si>
  <si>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</si>
  <si>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</si>
  <si>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</si>
  <si>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</si>
  <si>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</si>
  <si>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</si>
  <si>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ул.Березовая,д.9</t>
  </si>
  <si>
    <t>установка прибора учета эл.энергии</t>
  </si>
  <si>
    <t>1 шт.</t>
  </si>
  <si>
    <t>Всего</t>
  </si>
  <si>
    <t>№ п/п</t>
  </si>
  <si>
    <t>Задолженность населения на 01.01.2010г., руб.</t>
  </si>
  <si>
    <t>Начислено за 2010 год, руб.</t>
  </si>
  <si>
    <t>Оплачено населением за 2010 год, руб.</t>
  </si>
  <si>
    <t>Доля МО Сертолово, руб.</t>
  </si>
  <si>
    <t>Задолженность населения на 01.01.2011г., руб.</t>
  </si>
  <si>
    <t>Остаток средств  на лицевом счете на 01.01.2010г., руб.</t>
  </si>
  <si>
    <t>Оплачено населением и МО Сертолово за 2010 год, руб.</t>
  </si>
  <si>
    <t>Израсходованно, руб.</t>
  </si>
  <si>
    <t>Остаток средств  на лицевом счете на 01.01.2011г.,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</si>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</sst>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1"/>
      <color indexed="8"/>
      <name val="Calibri"/>
      <family val="2"/>
    </font>
    <font>
      <b/>
      <sz val="14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35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0" fontId="6" fillId="0" borderId="14" xfId="0" applyFont="1" applyBorder="1" applyAlignment="1">
      <alignment horizontal="center" vertical="top" wrapText="1"/>
    </xf>
    <xf numFmtId="4" fontId="10" fillId="0" borderId="15" xfId="0" applyNumberFormat="1" applyFont="1" applyBorder="1" applyAlignment="1">
      <alignment horizontal="right" vertical="top" wrapText="1"/>
    </xf>
    <xf numFmtId="0" fontId="12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3" fillId="0" borderId="15" xfId="0" applyFont="1" applyBorder="1" applyAlignment="1">
      <alignment horizontal="center" vertical="top" wrapText="1"/>
    </xf>
    <xf numFmtId="0" fontId="8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4" fontId="14" fillId="33" borderId="0" xfId="0" applyNumberFormat="1" applyFont="1" applyFill="1" applyAlignment="1">
      <alignment/>
    </xf>
    <xf numFmtId="0" fontId="15" fillId="33" borderId="0" xfId="0" applyFont="1" applyFill="1" applyAlignment="1">
      <alignment/>
    </xf>
    <xf numFmtId="0" fontId="16" fillId="0" borderId="10" xfId="0" applyFont="1" applyBorder="1" applyAlignment="1">
      <alignment/>
    </xf>
    <xf numFmtId="0" fontId="16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3" fillId="33" borderId="0" xfId="0" applyFont="1" applyFill="1" applyAlignment="1">
      <alignment horizontal="left"/>
    </xf>
    <xf numFmtId="0" fontId="16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33" borderId="0" xfId="0" applyFont="1" applyFill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/>
    </xf>
    <xf numFmtId="0" fontId="35" fillId="0" borderId="0" xfId="52">
      <alignment/>
      <protection/>
    </xf>
    <xf numFmtId="0" fontId="35" fillId="0" borderId="18" xfId="52" applyBorder="1" applyAlignment="1">
      <alignment horizontal="center" vertical="center" wrapText="1"/>
      <protection/>
    </xf>
    <xf numFmtId="0" fontId="35" fillId="0" borderId="18" xfId="52" applyFont="1" applyBorder="1" applyAlignment="1">
      <alignment horizontal="center" vertical="center" wrapText="1"/>
      <protection/>
    </xf>
    <xf numFmtId="0" fontId="43" fillId="0" borderId="18" xfId="52" applyFont="1" applyBorder="1" applyAlignment="1">
      <alignment horizontal="center" vertical="center"/>
      <protection/>
    </xf>
    <xf numFmtId="0" fontId="35" fillId="0" borderId="0" xfId="52" applyBorder="1">
      <alignment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16" fillId="0" borderId="22" xfId="0" applyFont="1" applyBorder="1" applyAlignment="1">
      <alignment horizontal="center"/>
    </xf>
    <xf numFmtId="2" fontId="16" fillId="0" borderId="27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20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16" fillId="0" borderId="25" xfId="0" applyFont="1" applyBorder="1" applyAlignment="1">
      <alignment/>
    </xf>
    <xf numFmtId="2" fontId="16" fillId="0" borderId="22" xfId="0" applyNumberFormat="1" applyFont="1" applyBorder="1" applyAlignment="1">
      <alignment horizontal="center"/>
    </xf>
    <xf numFmtId="2" fontId="16" fillId="0" borderId="25" xfId="61" applyNumberFormat="1" applyFont="1" applyBorder="1" applyAlignment="1">
      <alignment horizontal="center"/>
    </xf>
    <xf numFmtId="2" fontId="16" fillId="0" borderId="25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8" xfId="0" applyFont="1" applyBorder="1" applyAlignment="1">
      <alignment/>
    </xf>
    <xf numFmtId="4" fontId="19" fillId="0" borderId="18" xfId="0" applyNumberFormat="1" applyFont="1" applyBorder="1" applyAlignment="1">
      <alignment/>
    </xf>
    <xf numFmtId="4" fontId="19" fillId="0" borderId="0" xfId="0" applyNumberFormat="1" applyFont="1" applyBorder="1" applyAlignment="1">
      <alignment/>
    </xf>
    <xf numFmtId="0" fontId="0" fillId="0" borderId="18" xfId="0" applyBorder="1" applyAlignment="1">
      <alignment/>
    </xf>
    <xf numFmtId="4" fontId="19" fillId="0" borderId="18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8" fillId="33" borderId="20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5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3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6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1.375" style="41" customWidth="1"/>
    <col min="4" max="4" width="13.875" style="41" customWidth="1"/>
    <col min="5" max="5" width="10.75390625" style="41" customWidth="1"/>
    <col min="6" max="6" width="12.375" style="41" customWidth="1"/>
    <col min="7" max="8" width="12.875" style="41" customWidth="1"/>
    <col min="9" max="9" width="22.75390625" style="4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90" t="s">
        <v>1</v>
      </c>
      <c r="D5" s="90"/>
      <c r="E5" s="90"/>
      <c r="F5" s="90"/>
      <c r="G5" s="90"/>
      <c r="H5" s="90"/>
      <c r="I5" s="90"/>
    </row>
    <row r="6" spans="3:9" ht="12.75">
      <c r="C6" s="91" t="s">
        <v>2</v>
      </c>
      <c r="D6" s="91"/>
      <c r="E6" s="91"/>
      <c r="F6" s="91"/>
      <c r="G6" s="91"/>
      <c r="H6" s="91"/>
      <c r="I6" s="91"/>
    </row>
    <row r="7" spans="3:9" ht="13.5" thickBot="1">
      <c r="C7" s="91" t="s">
        <v>3</v>
      </c>
      <c r="D7" s="91"/>
      <c r="E7" s="91"/>
      <c r="F7" s="91"/>
      <c r="G7" s="91"/>
      <c r="H7" s="91"/>
      <c r="I7" s="91"/>
    </row>
    <row r="8" spans="3:9" ht="13.5" hidden="1" thickBot="1">
      <c r="C8" s="92"/>
      <c r="D8" s="92"/>
      <c r="E8" s="92"/>
      <c r="F8" s="92"/>
      <c r="G8" s="92"/>
      <c r="H8" s="92"/>
      <c r="I8" s="92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3.5" thickBot="1">
      <c r="C10" s="93" t="s">
        <v>11</v>
      </c>
      <c r="D10" s="94"/>
      <c r="E10" s="94"/>
      <c r="F10" s="94"/>
      <c r="G10" s="94"/>
      <c r="H10" s="94"/>
      <c r="I10" s="95"/>
    </row>
    <row r="11" spans="3:9" ht="12.75" customHeight="1" thickBot="1">
      <c r="C11" s="11" t="s">
        <v>12</v>
      </c>
      <c r="D11" s="12">
        <v>35695.129999999976</v>
      </c>
      <c r="E11" s="13">
        <f>149549.52+57224.43</f>
        <v>206773.94999999998</v>
      </c>
      <c r="F11" s="13">
        <v>177617.65</v>
      </c>
      <c r="G11" s="13">
        <f>+F11</f>
        <v>177617.65</v>
      </c>
      <c r="H11" s="13">
        <f>+D11+E11-F11</f>
        <v>64851.429999999964</v>
      </c>
      <c r="I11" s="96" t="s">
        <v>13</v>
      </c>
    </row>
    <row r="12" spans="3:9" ht="13.5" customHeight="1" hidden="1" thickBot="1">
      <c r="C12" s="11" t="s">
        <v>14</v>
      </c>
      <c r="D12" s="12">
        <v>0</v>
      </c>
      <c r="E12" s="14"/>
      <c r="F12" s="14"/>
      <c r="G12" s="13">
        <f>+F12</f>
        <v>0</v>
      </c>
      <c r="H12" s="13">
        <f>+D12+E12-F12</f>
        <v>0</v>
      </c>
      <c r="I12" s="97"/>
    </row>
    <row r="13" spans="3:9" ht="13.5" customHeight="1" thickBot="1">
      <c r="C13" s="11" t="s">
        <v>15</v>
      </c>
      <c r="D13" s="12">
        <v>9132.509999999995</v>
      </c>
      <c r="E13" s="14">
        <f>51796.84-823.26</f>
        <v>50973.579999999994</v>
      </c>
      <c r="F13" s="14">
        <v>44520.28</v>
      </c>
      <c r="G13" s="13">
        <f>+F13</f>
        <v>44520.28</v>
      </c>
      <c r="H13" s="13">
        <f>+D13+E13-F13</f>
        <v>15585.80999999999</v>
      </c>
      <c r="I13" s="96" t="s">
        <v>16</v>
      </c>
    </row>
    <row r="14" spans="3:9" ht="13.5" thickBot="1">
      <c r="C14" s="11" t="s">
        <v>17</v>
      </c>
      <c r="D14" s="12">
        <v>3054.619999999999</v>
      </c>
      <c r="E14" s="14">
        <f>17321.11-275.3</f>
        <v>17045.81</v>
      </c>
      <c r="F14" s="14">
        <v>14887.92</v>
      </c>
      <c r="G14" s="13">
        <f>+F14</f>
        <v>14887.92</v>
      </c>
      <c r="H14" s="13">
        <f>+D14+E14-F14</f>
        <v>5212.51</v>
      </c>
      <c r="I14" s="98"/>
    </row>
    <row r="15" spans="3:9" ht="13.5" thickBot="1">
      <c r="C15" s="11" t="s">
        <v>18</v>
      </c>
      <c r="D15" s="15">
        <f>SUM(D11:D14)</f>
        <v>47882.259999999966</v>
      </c>
      <c r="E15" s="15">
        <f>SUM(E11:E14)</f>
        <v>274793.33999999997</v>
      </c>
      <c r="F15" s="15">
        <f>SUM(F11:F14)</f>
        <v>237025.85</v>
      </c>
      <c r="G15" s="15">
        <f>SUM(G11:G14)</f>
        <v>237025.85</v>
      </c>
      <c r="H15" s="15">
        <f>SUM(H11:H14)</f>
        <v>85649.74999999996</v>
      </c>
      <c r="I15" s="16"/>
    </row>
    <row r="16" spans="3:9" ht="13.5" customHeight="1" thickBot="1">
      <c r="C16" s="99" t="s">
        <v>19</v>
      </c>
      <c r="D16" s="99"/>
      <c r="E16" s="99"/>
      <c r="F16" s="99"/>
      <c r="G16" s="99"/>
      <c r="H16" s="99"/>
      <c r="I16" s="99"/>
    </row>
    <row r="17" spans="3:9" ht="48.75" customHeight="1" thickBot="1">
      <c r="C17" s="8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7" t="s">
        <v>20</v>
      </c>
    </row>
    <row r="18" spans="3:9" ht="19.5" customHeight="1" thickBot="1">
      <c r="C18" s="8" t="s">
        <v>21</v>
      </c>
      <c r="D18" s="18">
        <v>15572.769999999997</v>
      </c>
      <c r="E18" s="19">
        <f>63672.72-7285.84</f>
        <v>56386.880000000005</v>
      </c>
      <c r="F18" s="19">
        <v>54790.69</v>
      </c>
      <c r="G18" s="19">
        <f>+F18</f>
        <v>54790.69</v>
      </c>
      <c r="H18" s="19">
        <f>+D18+E18-F18</f>
        <v>17168.959999999992</v>
      </c>
      <c r="I18" s="100" t="s">
        <v>22</v>
      </c>
    </row>
    <row r="19" spans="3:9" ht="18.75" customHeight="1" thickBot="1">
      <c r="C19" s="11" t="s">
        <v>23</v>
      </c>
      <c r="D19" s="12">
        <v>8468.89</v>
      </c>
      <c r="E19" s="13">
        <f>26861.28-3235.11</f>
        <v>23626.17</v>
      </c>
      <c r="F19" s="13">
        <v>23920.22</v>
      </c>
      <c r="G19" s="20">
        <v>40458.29</v>
      </c>
      <c r="H19" s="19">
        <f aca="true" t="shared" si="0" ref="H19:H25">+D19+E19-F19</f>
        <v>8174.8399999999965</v>
      </c>
      <c r="I19" s="101"/>
    </row>
    <row r="20" spans="3:9" ht="13.5" thickBot="1">
      <c r="C20" s="21" t="s">
        <v>24</v>
      </c>
      <c r="D20" s="22">
        <v>4852.92</v>
      </c>
      <c r="E20" s="13">
        <f>14156.89-916.72</f>
        <v>13240.17</v>
      </c>
      <c r="F20" s="13">
        <v>13253.93</v>
      </c>
      <c r="G20" s="19">
        <f>4.04*1000</f>
        <v>4040</v>
      </c>
      <c r="H20" s="19">
        <f t="shared" si="0"/>
        <v>4839.16</v>
      </c>
      <c r="I20" s="23"/>
    </row>
    <row r="21" spans="3:9" ht="27" customHeight="1" hidden="1" thickBot="1">
      <c r="C21" s="11" t="s">
        <v>25</v>
      </c>
      <c r="D21" s="12">
        <v>0</v>
      </c>
      <c r="E21" s="13"/>
      <c r="F21" s="13"/>
      <c r="G21" s="19">
        <f>+F21</f>
        <v>0</v>
      </c>
      <c r="H21" s="19">
        <f t="shared" si="0"/>
        <v>0</v>
      </c>
      <c r="I21" s="23" t="e">
        <f>#REF!</f>
        <v>#REF!</v>
      </c>
    </row>
    <row r="22" spans="3:9" ht="15.75" customHeight="1" thickBot="1">
      <c r="C22" s="11" t="s">
        <v>26</v>
      </c>
      <c r="D22" s="12">
        <v>3096.630000000001</v>
      </c>
      <c r="E22" s="13">
        <f>18091.8-853.44</f>
        <v>17238.36</v>
      </c>
      <c r="F22" s="13">
        <v>15505.15</v>
      </c>
      <c r="G22" s="19">
        <f>+F22</f>
        <v>15505.15</v>
      </c>
      <c r="H22" s="19">
        <f t="shared" si="0"/>
        <v>4829.840000000002</v>
      </c>
      <c r="I22" s="24" t="s">
        <v>27</v>
      </c>
    </row>
    <row r="23" spans="3:9" ht="26.25" hidden="1" thickBot="1">
      <c r="C23" s="11" t="s">
        <v>28</v>
      </c>
      <c r="D23" s="12">
        <v>0</v>
      </c>
      <c r="E23" s="25"/>
      <c r="F23" s="25"/>
      <c r="G23" s="19">
        <f>+F23</f>
        <v>0</v>
      </c>
      <c r="H23" s="19">
        <f t="shared" si="0"/>
        <v>0</v>
      </c>
      <c r="I23" s="24" t="e">
        <f>#REF!</f>
        <v>#REF!</v>
      </c>
    </row>
    <row r="24" spans="3:9" ht="24.75" thickBot="1">
      <c r="C24" s="21" t="s">
        <v>29</v>
      </c>
      <c r="D24" s="12">
        <v>0</v>
      </c>
      <c r="E24" s="25">
        <f>10301.01-749.31</f>
        <v>9551.7</v>
      </c>
      <c r="F24" s="25">
        <v>7625.27</v>
      </c>
      <c r="G24" s="19">
        <f>+F24</f>
        <v>7625.27</v>
      </c>
      <c r="H24" s="19">
        <f t="shared" si="0"/>
        <v>1926.4300000000003</v>
      </c>
      <c r="I24" s="24"/>
    </row>
    <row r="25" spans="3:9" ht="24.75" customHeight="1" thickBot="1">
      <c r="C25" s="11" t="s">
        <v>30</v>
      </c>
      <c r="D25" s="12">
        <v>1085.9899999999998</v>
      </c>
      <c r="E25" s="14">
        <f>3921.81-632.65</f>
        <v>3289.16</v>
      </c>
      <c r="F25" s="14">
        <v>3457.17</v>
      </c>
      <c r="G25" s="19">
        <f>+F25</f>
        <v>3457.17</v>
      </c>
      <c r="H25" s="19">
        <f t="shared" si="0"/>
        <v>917.9799999999996</v>
      </c>
      <c r="I25" s="24" t="s">
        <v>31</v>
      </c>
    </row>
    <row r="26" spans="3:9" ht="13.5" thickBot="1">
      <c r="C26" s="11" t="s">
        <v>18</v>
      </c>
      <c r="D26" s="15">
        <f>SUM(D18:D25)</f>
        <v>33077.2</v>
      </c>
      <c r="E26" s="15">
        <f>SUM(E18:E25)</f>
        <v>123332.44</v>
      </c>
      <c r="F26" s="15">
        <f>SUM(F18:F25)</f>
        <v>118552.43</v>
      </c>
      <c r="G26" s="15">
        <f>SUM(G18:G25)</f>
        <v>125876.57</v>
      </c>
      <c r="H26" s="15">
        <f>SUM(H18:H25)</f>
        <v>37857.20999999999</v>
      </c>
      <c r="I26" s="26"/>
    </row>
    <row r="27" spans="3:9" ht="12.75" hidden="1">
      <c r="C27" s="27"/>
      <c r="D27" s="27"/>
      <c r="E27" s="27"/>
      <c r="F27" s="27"/>
      <c r="G27" s="27"/>
      <c r="H27" s="27"/>
      <c r="I27" s="27"/>
    </row>
    <row r="28" spans="3:9" ht="12.75" hidden="1">
      <c r="C28" s="27"/>
      <c r="D28" s="27"/>
      <c r="E28" s="28"/>
      <c r="F28" s="27"/>
      <c r="G28" s="27"/>
      <c r="H28" s="27"/>
      <c r="I28" s="27"/>
    </row>
    <row r="29" spans="3:9" ht="12.75" hidden="1">
      <c r="C29" s="27"/>
      <c r="D29" s="27"/>
      <c r="E29" s="27"/>
      <c r="F29" s="27"/>
      <c r="G29" s="27"/>
      <c r="H29" s="27"/>
      <c r="I29" s="27"/>
    </row>
    <row r="30" spans="3:9" ht="12.75" hidden="1">
      <c r="C30" s="27"/>
      <c r="D30" s="27"/>
      <c r="E30" s="27"/>
      <c r="F30" s="27"/>
      <c r="G30" s="27"/>
      <c r="H30" s="27"/>
      <c r="I30" s="27"/>
    </row>
    <row r="31" spans="3:9" ht="12.75" hidden="1">
      <c r="C31" s="27"/>
      <c r="D31" s="27"/>
      <c r="E31" s="27"/>
      <c r="F31" s="27"/>
      <c r="G31" s="27"/>
      <c r="H31" s="27"/>
      <c r="I31" s="27"/>
    </row>
    <row r="32" spans="3:9" ht="12.75" hidden="1">
      <c r="C32" s="27"/>
      <c r="D32" s="27"/>
      <c r="E32" s="27"/>
      <c r="F32" s="27"/>
      <c r="G32" s="27"/>
      <c r="H32" s="27"/>
      <c r="I32" s="27"/>
    </row>
    <row r="33" spans="3:9" ht="12.75" hidden="1">
      <c r="C33" s="27"/>
      <c r="D33" s="27"/>
      <c r="E33" s="27"/>
      <c r="F33" s="27"/>
      <c r="G33" s="27"/>
      <c r="H33" s="27"/>
      <c r="I33" s="27"/>
    </row>
    <row r="34" spans="3:9" ht="12.75" hidden="1">
      <c r="C34" s="27"/>
      <c r="D34" s="27"/>
      <c r="E34" s="27"/>
      <c r="F34" s="27"/>
      <c r="G34" s="27"/>
      <c r="H34" s="27"/>
      <c r="I34" s="27"/>
    </row>
    <row r="35" spans="3:9" ht="17.25" customHeight="1">
      <c r="C35" s="29" t="s">
        <v>32</v>
      </c>
      <c r="D35" s="29"/>
      <c r="E35" s="29"/>
      <c r="F35" s="29"/>
      <c r="G35" s="29"/>
      <c r="H35" s="30">
        <f>+H15+H26</f>
        <v>123506.95999999995</v>
      </c>
      <c r="I35" s="27"/>
    </row>
    <row r="36" spans="3:9" ht="15">
      <c r="C36" s="31" t="s">
        <v>33</v>
      </c>
      <c r="D36" s="31"/>
      <c r="E36" s="27"/>
      <c r="F36" s="27"/>
      <c r="G36" s="27"/>
      <c r="H36" s="27"/>
      <c r="I36" s="27"/>
    </row>
    <row r="37" spans="3:9" ht="13.5" hidden="1" thickBot="1">
      <c r="C37" s="32"/>
      <c r="D37" s="33"/>
      <c r="E37" s="34"/>
      <c r="F37" s="34"/>
      <c r="G37" s="35"/>
      <c r="H37" s="35"/>
      <c r="I37" s="36"/>
    </row>
    <row r="38" spans="3:9" ht="12.75" hidden="1">
      <c r="C38" s="37"/>
      <c r="D38" s="37"/>
      <c r="E38" s="38"/>
      <c r="F38" s="38"/>
      <c r="G38" s="38"/>
      <c r="H38" s="38"/>
      <c r="I38" s="36"/>
    </row>
    <row r="39" spans="3:9" ht="12.75" customHeight="1" hidden="1">
      <c r="C39" s="27"/>
      <c r="D39" s="27"/>
      <c r="E39" s="27"/>
      <c r="F39" s="27"/>
      <c r="G39" s="27"/>
      <c r="H39" s="27"/>
      <c r="I39" s="27"/>
    </row>
    <row r="40" spans="3:9" ht="12.75" hidden="1">
      <c r="C40" s="27"/>
      <c r="D40" s="27"/>
      <c r="E40" s="27"/>
      <c r="F40" s="27"/>
      <c r="G40" s="27"/>
      <c r="H40" s="27"/>
      <c r="I40" s="27"/>
    </row>
    <row r="41" spans="3:9" ht="12.75">
      <c r="C41" s="39" t="s">
        <v>34</v>
      </c>
      <c r="D41" s="27"/>
      <c r="E41" s="27"/>
      <c r="F41" s="27"/>
      <c r="G41" s="27"/>
      <c r="H41" s="27"/>
      <c r="I41" s="27"/>
    </row>
    <row r="42" spans="3:9" ht="12.75" hidden="1">
      <c r="C42" s="27"/>
      <c r="D42" s="27"/>
      <c r="E42" s="27"/>
      <c r="F42" s="27"/>
      <c r="G42" s="27"/>
      <c r="H42" s="27"/>
      <c r="I42" s="27"/>
    </row>
    <row r="43" spans="3:9" ht="12.75" hidden="1">
      <c r="C43" s="27"/>
      <c r="D43" s="27"/>
      <c r="E43" s="27"/>
      <c r="F43" s="27"/>
      <c r="G43" s="27"/>
      <c r="H43" s="27"/>
      <c r="I43" s="27"/>
    </row>
    <row r="44" spans="3:9" ht="12.75" hidden="1">
      <c r="C44" s="1"/>
      <c r="D44" s="1"/>
      <c r="E44" s="1"/>
      <c r="F44" s="1"/>
      <c r="G44" s="1"/>
      <c r="H44" s="1"/>
      <c r="I44" s="1"/>
    </row>
    <row r="45" spans="3:9" ht="12.75" hidden="1">
      <c r="C45" s="1"/>
      <c r="D45" s="1"/>
      <c r="E45" s="1" t="s">
        <v>0</v>
      </c>
      <c r="F45" s="1"/>
      <c r="G45" s="1"/>
      <c r="H45" s="1"/>
      <c r="I45" s="1"/>
    </row>
    <row r="46" spans="3:9" ht="13.5" hidden="1" thickBot="1">
      <c r="C46" s="2"/>
      <c r="D46" s="3"/>
      <c r="E46" s="4"/>
      <c r="F46" s="4"/>
      <c r="G46" s="4"/>
      <c r="H46" s="4"/>
      <c r="I46" s="5"/>
    </row>
  </sheetData>
  <sheetProtection/>
  <mergeCells count="9">
    <mergeCell ref="I13:I14"/>
    <mergeCell ref="C16:I16"/>
    <mergeCell ref="I18:I19"/>
    <mergeCell ref="C5:I5"/>
    <mergeCell ref="C6:I6"/>
    <mergeCell ref="C7:I7"/>
    <mergeCell ref="C8:I8"/>
    <mergeCell ref="C10:I10"/>
    <mergeCell ref="I11:I12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42" customWidth="1"/>
    <col min="2" max="2" width="13.25390625" style="42" customWidth="1"/>
    <col min="3" max="3" width="13.875" style="42" customWidth="1"/>
    <col min="4" max="4" width="14.00390625" style="42" customWidth="1"/>
    <col min="5" max="5" width="13.875" style="42" customWidth="1"/>
    <col min="6" max="6" width="14.875" style="42" customWidth="1"/>
    <col min="7" max="7" width="15.875" style="42" customWidth="1"/>
    <col min="8" max="8" width="13.875" style="42" customWidth="1"/>
    <col min="9" max="16384" width="9.125" style="42" customWidth="1"/>
  </cols>
  <sheetData>
    <row r="1" spans="1:8" ht="15">
      <c r="A1" s="102" t="s">
        <v>35</v>
      </c>
      <c r="B1" s="102"/>
      <c r="C1" s="102"/>
      <c r="D1" s="102"/>
      <c r="E1" s="102"/>
      <c r="F1" s="102"/>
      <c r="G1" s="102"/>
      <c r="H1" s="102"/>
    </row>
    <row r="2" spans="1:8" ht="15">
      <c r="A2" s="102" t="s">
        <v>36</v>
      </c>
      <c r="B2" s="102"/>
      <c r="C2" s="102"/>
      <c r="D2" s="102"/>
      <c r="E2" s="102"/>
      <c r="F2" s="102"/>
      <c r="G2" s="102"/>
      <c r="H2" s="102"/>
    </row>
    <row r="3" spans="1:8" ht="15">
      <c r="A3" s="102" t="s">
        <v>37</v>
      </c>
      <c r="B3" s="102"/>
      <c r="C3" s="102"/>
      <c r="D3" s="102"/>
      <c r="E3" s="102"/>
      <c r="F3" s="102"/>
      <c r="G3" s="102"/>
      <c r="H3" s="102"/>
    </row>
    <row r="4" spans="1:8" ht="60">
      <c r="A4" s="43" t="s">
        <v>38</v>
      </c>
      <c r="B4" s="44" t="s">
        <v>39</v>
      </c>
      <c r="C4" s="44" t="s">
        <v>40</v>
      </c>
      <c r="D4" s="44" t="s">
        <v>41</v>
      </c>
      <c r="E4" s="44" t="s">
        <v>42</v>
      </c>
      <c r="F4" s="44" t="s">
        <v>43</v>
      </c>
      <c r="G4" s="44" t="s">
        <v>44</v>
      </c>
      <c r="H4" s="43" t="s">
        <v>45</v>
      </c>
    </row>
    <row r="5" spans="1:8" ht="15">
      <c r="A5" s="45" t="s">
        <v>46</v>
      </c>
      <c r="B5" s="45">
        <v>-11.83</v>
      </c>
      <c r="C5" s="45">
        <v>23.63</v>
      </c>
      <c r="D5" s="45">
        <v>23.92</v>
      </c>
      <c r="E5" s="45">
        <v>0</v>
      </c>
      <c r="F5" s="45">
        <v>40.46</v>
      </c>
      <c r="G5" s="45">
        <v>8.17</v>
      </c>
      <c r="H5" s="45">
        <f>B5+C5+E5-F5</f>
        <v>-28.660000000000004</v>
      </c>
    </row>
    <row r="7" ht="15">
      <c r="A7" s="42" t="s">
        <v>47</v>
      </c>
    </row>
    <row r="8" ht="15">
      <c r="A8" s="42" t="s">
        <v>48</v>
      </c>
    </row>
    <row r="9" spans="1:5" ht="15">
      <c r="A9" s="42" t="s">
        <v>49</v>
      </c>
      <c r="C9" s="46"/>
      <c r="D9" s="46"/>
      <c r="E9" s="46"/>
    </row>
    <row r="10" ht="15">
      <c r="A10" s="42" t="s">
        <v>50</v>
      </c>
    </row>
    <row r="11" ht="15">
      <c r="A11" s="42" t="s">
        <v>51</v>
      </c>
    </row>
    <row r="12" ht="15">
      <c r="A12" s="42" t="s">
        <v>52</v>
      </c>
    </row>
    <row r="13" ht="15">
      <c r="A13" s="42" t="s">
        <v>53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G18" sqref="G18"/>
    </sheetView>
  </sheetViews>
  <sheetFormatPr defaultColWidth="9.00390625" defaultRowHeight="12.75"/>
  <cols>
    <col min="1" max="1" width="5.625" style="0" customWidth="1"/>
    <col min="2" max="2" width="19.375" style="0" customWidth="1"/>
    <col min="3" max="3" width="34.25390625" style="0" customWidth="1"/>
    <col min="4" max="4" width="19.25390625" style="0" customWidth="1"/>
    <col min="5" max="5" width="15.25390625" style="0" customWidth="1"/>
    <col min="6" max="6" width="17.25390625" style="0" customWidth="1"/>
    <col min="7" max="7" width="11.25390625" style="0" customWidth="1"/>
  </cols>
  <sheetData>
    <row r="1" spans="1:7" ht="30.75" customHeight="1">
      <c r="A1" s="103" t="s">
        <v>54</v>
      </c>
      <c r="B1" s="103"/>
      <c r="C1" s="103"/>
      <c r="D1" s="103"/>
      <c r="E1" s="103"/>
      <c r="F1" s="103"/>
      <c r="G1" s="103"/>
    </row>
    <row r="2" spans="1:7" ht="29.25" customHeight="1" thickBot="1">
      <c r="A2" s="104"/>
      <c r="B2" s="104"/>
      <c r="C2" s="104"/>
      <c r="D2" s="104"/>
      <c r="E2" s="104"/>
      <c r="F2" s="104"/>
      <c r="G2" s="104"/>
    </row>
    <row r="3" spans="1:7" ht="13.5" thickBot="1">
      <c r="A3" s="47"/>
      <c r="B3" s="48"/>
      <c r="C3" s="35"/>
      <c r="D3" s="48"/>
      <c r="E3" s="48"/>
      <c r="F3" s="105" t="s">
        <v>55</v>
      </c>
      <c r="G3" s="106"/>
    </row>
    <row r="4" spans="1:7" ht="12.75">
      <c r="A4" s="49" t="s">
        <v>56</v>
      </c>
      <c r="B4" s="50" t="s">
        <v>57</v>
      </c>
      <c r="C4" s="49" t="s">
        <v>58</v>
      </c>
      <c r="D4" s="50" t="s">
        <v>59</v>
      </c>
      <c r="E4" s="51" t="s">
        <v>60</v>
      </c>
      <c r="F4" s="51"/>
      <c r="G4" s="51"/>
    </row>
    <row r="5" spans="1:7" ht="12.75">
      <c r="A5" s="49" t="s">
        <v>61</v>
      </c>
      <c r="B5" s="50"/>
      <c r="C5" s="52"/>
      <c r="D5" s="50" t="s">
        <v>62</v>
      </c>
      <c r="E5" s="50" t="s">
        <v>63</v>
      </c>
      <c r="F5" s="50" t="s">
        <v>64</v>
      </c>
      <c r="G5" s="50" t="s">
        <v>65</v>
      </c>
    </row>
    <row r="6" spans="1:7" ht="12.75">
      <c r="A6" s="49"/>
      <c r="B6" s="50"/>
      <c r="C6" s="52"/>
      <c r="D6" s="50" t="s">
        <v>66</v>
      </c>
      <c r="E6" s="50"/>
      <c r="F6" s="50" t="s">
        <v>67</v>
      </c>
      <c r="G6" s="50" t="s">
        <v>68</v>
      </c>
    </row>
    <row r="7" spans="1:7" ht="12.75">
      <c r="A7" s="53"/>
      <c r="B7" s="54"/>
      <c r="C7" s="38"/>
      <c r="D7" s="54"/>
      <c r="E7" s="54"/>
      <c r="F7" s="54"/>
      <c r="G7" s="50" t="s">
        <v>69</v>
      </c>
    </row>
    <row r="8" spans="1:7" ht="13.5" thickBot="1">
      <c r="A8" s="55"/>
      <c r="B8" s="56"/>
      <c r="C8" s="40"/>
      <c r="D8" s="56"/>
      <c r="E8" s="56"/>
      <c r="F8" s="56"/>
      <c r="G8" s="56"/>
    </row>
    <row r="9" spans="1:7" ht="12.75">
      <c r="A9" s="48"/>
      <c r="B9" s="57"/>
      <c r="C9" s="35"/>
      <c r="D9" s="48"/>
      <c r="E9" s="48"/>
      <c r="F9" s="48"/>
      <c r="G9" s="57"/>
    </row>
    <row r="10" spans="1:7" ht="12.75">
      <c r="A10" s="50">
        <v>1</v>
      </c>
      <c r="B10" s="58" t="s">
        <v>70</v>
      </c>
      <c r="C10" s="49" t="s">
        <v>71</v>
      </c>
      <c r="D10" s="50" t="s">
        <v>72</v>
      </c>
      <c r="E10" s="59">
        <v>20.6</v>
      </c>
      <c r="F10" s="59">
        <f>E10*0.196</f>
        <v>4.0376</v>
      </c>
      <c r="G10" s="60">
        <f>+E10-F10</f>
        <v>16.5624</v>
      </c>
    </row>
    <row r="11" spans="1:7" ht="12.75">
      <c r="A11" s="50"/>
      <c r="B11" s="58"/>
      <c r="C11" s="49"/>
      <c r="D11" s="50"/>
      <c r="E11" s="61"/>
      <c r="F11" s="59"/>
      <c r="G11" s="60"/>
    </row>
    <row r="12" spans="1:7" ht="12.75">
      <c r="A12" s="50"/>
      <c r="B12" s="58"/>
      <c r="C12" s="62" t="s">
        <v>73</v>
      </c>
      <c r="D12" s="63"/>
      <c r="E12" s="64">
        <f>SUM(E10:E11)</f>
        <v>20.6</v>
      </c>
      <c r="F12" s="64">
        <f>SUM(F10:F11)</f>
        <v>4.0376</v>
      </c>
      <c r="G12" s="64">
        <f>SUM(G10:G11)</f>
        <v>16.5624</v>
      </c>
    </row>
    <row r="13" spans="1:7" ht="13.5" thickBot="1">
      <c r="A13" s="65"/>
      <c r="B13" s="66"/>
      <c r="C13" s="67"/>
      <c r="D13" s="68"/>
      <c r="E13" s="69"/>
      <c r="F13" s="69"/>
      <c r="G13" s="70"/>
    </row>
    <row r="14" spans="1:7" ht="12.75">
      <c r="A14" s="48"/>
      <c r="B14" s="57"/>
      <c r="C14" s="107"/>
      <c r="D14" s="71"/>
      <c r="E14" s="72"/>
      <c r="F14" s="73"/>
      <c r="G14" s="73"/>
    </row>
    <row r="15" spans="1:7" ht="12.75">
      <c r="A15" s="54"/>
      <c r="B15" s="74" t="s">
        <v>18</v>
      </c>
      <c r="C15" s="108"/>
      <c r="D15" s="52"/>
      <c r="E15" s="75">
        <f>E12</f>
        <v>20.6</v>
      </c>
      <c r="F15" s="76">
        <f>+F12</f>
        <v>4.0376</v>
      </c>
      <c r="G15" s="77">
        <f>+E15-F15</f>
        <v>16.5624</v>
      </c>
    </row>
    <row r="16" spans="1:7" ht="13.5" thickBot="1">
      <c r="A16" s="56"/>
      <c r="B16" s="78"/>
      <c r="C16" s="109"/>
      <c r="D16" s="79"/>
      <c r="E16" s="68"/>
      <c r="F16" s="80"/>
      <c r="G16" s="80"/>
    </row>
    <row r="19" spans="1:7" ht="58.5" customHeight="1">
      <c r="A19" s="81" t="s">
        <v>74</v>
      </c>
      <c r="B19" s="81" t="s">
        <v>75</v>
      </c>
      <c r="C19" s="81" t="s">
        <v>76</v>
      </c>
      <c r="D19" s="81" t="s">
        <v>77</v>
      </c>
      <c r="E19" s="82" t="s">
        <v>78</v>
      </c>
      <c r="F19" s="81" t="s">
        <v>79</v>
      </c>
      <c r="G19" s="83"/>
    </row>
    <row r="20" spans="1:7" ht="15">
      <c r="A20" s="84">
        <v>1</v>
      </c>
      <c r="B20" s="85">
        <v>4852.92</v>
      </c>
      <c r="C20" s="85">
        <v>13240.17</v>
      </c>
      <c r="D20" s="85">
        <v>13253.93</v>
      </c>
      <c r="E20" s="85">
        <v>12200</v>
      </c>
      <c r="F20" s="85">
        <f>+B20+C20-D20</f>
        <v>4839.16</v>
      </c>
      <c r="G20" s="86"/>
    </row>
    <row r="23" spans="1:5" ht="90">
      <c r="A23" s="81" t="s">
        <v>74</v>
      </c>
      <c r="B23" s="81" t="s">
        <v>80</v>
      </c>
      <c r="C23" s="81" t="s">
        <v>81</v>
      </c>
      <c r="D23" s="81" t="s">
        <v>82</v>
      </c>
      <c r="E23" s="81" t="s">
        <v>83</v>
      </c>
    </row>
    <row r="24" spans="1:5" ht="15">
      <c r="A24" s="87">
        <v>1</v>
      </c>
      <c r="B24" s="88">
        <v>-35600</v>
      </c>
      <c r="C24" s="88">
        <f>+D20+E20</f>
        <v>25453.93</v>
      </c>
      <c r="D24" s="88">
        <v>4040</v>
      </c>
      <c r="E24" s="88">
        <f>+B24+C24-D24</f>
        <v>-14186.07</v>
      </c>
    </row>
    <row r="25" spans="1:5" ht="12.75">
      <c r="A25" s="38"/>
      <c r="B25" s="38"/>
      <c r="C25" s="89"/>
      <c r="D25" s="89"/>
      <c r="E25" s="52"/>
    </row>
    <row r="26" ht="12.75">
      <c r="B26" t="s">
        <v>84</v>
      </c>
    </row>
  </sheetData>
  <sheetProtection/>
  <mergeCells count="3">
    <mergeCell ref="A1:G2"/>
    <mergeCell ref="F3:G3"/>
    <mergeCell ref="C14:C16"/>
  </mergeCells>
  <printOptions horizontalCentered="1"/>
  <pageMargins left="0" right="0" top="0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2011-03-25T07:05:10Z</dcterms:created>
  <dcterms:modified xsi:type="dcterms:W3CDTF">2011-04-13T05:48:52Z</dcterms:modified>
  <cp:category/>
  <cp:version/>
  <cp:contentType/>
  <cp:contentStatus/>
</cp:coreProperties>
</file>