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<sst xmlns="http://schemas.openxmlformats.org/spreadsheetml/2006/main" count="110" uniqueCount="101">
  <si>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</si>
  <si>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</si>
  <si>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</si>
  <si>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  по ул. Центральная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</si>
  <si>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</si>
  <si>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</si>
  <si>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</si>
  <si>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</si>
  <si>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</si>
  <si>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</si>
  <si>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</si>
  <si>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</si>
  <si>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</si>
  <si>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</si>
  <si>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</si>
  <si>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</si>
  <si>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</si>
  <si>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</si>
  <si>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</si>
  <si>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</si>
  <si>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</si>
  <si>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</si>
  <si>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Н/2008-11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</si>
  <si>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</si>
  <si>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</si>
  <si>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</si>
  <si>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</si>
  <si>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</si>
  <si>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</si>
  <si>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</si>
  <si>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</si>
  <si>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</si>
  <si>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</si>
  <si>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</si>
  <si>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</si>
  <si>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</si>
  <si>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</si>
  <si>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</si>
  <si>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</si>
  <si>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</si>
  <si>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</si>
  <si>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</si>
  <si>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</si>
  <si>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2 по ул. Центральная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</si>
  <si>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</si>
  <si>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</si>
  <si>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</si>
  <si>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</si>
  <si>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</si>
  <si>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</si>
  <si>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</si>
  <si>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</si>
  <si>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</si>
  <si>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347.74 </t>
    </r>
    <r>
      <rPr>
        <sz val="10"/>
        <rFont val="Arial Cyr"/>
        <family val="0"/>
      </rPr>
      <t>тыс.рублей, в том числе:</t>
    </r>
  </si>
  <si>
    <t>устройство водослива, ремонт отмостки - 43.51 т.р.</t>
  </si>
  <si>
    <t>установка, окраска тамбурной двери, замена дверных приборов - 21.65 т.р.</t>
  </si>
  <si>
    <t>ремонт системы ЦО, ГВС, ХВС - 21.29 т.р.</t>
  </si>
  <si>
    <t>смена задвижек, кранов, муфт - 31.66 т.р.</t>
  </si>
  <si>
    <t>замена канализационных выпусков - 162.83 т.р.</t>
  </si>
  <si>
    <t>содержание аварийной службы - 36.66 т.р.</t>
  </si>
  <si>
    <t>пожарная декларация - 15.6 т.р.</t>
  </si>
  <si>
    <t>очистка кровли, козырьков от снега - 6.17 т.р.</t>
  </si>
  <si>
    <t>прочее - 8.37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</si>
  <si>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г.Сертолово, ул. Центральная, д. 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</si>
  <si>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</si>
  <si>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</si>
  <si>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</si>
  <si>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</si>
  <si>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</si>
  <si>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</si>
  <si>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</si>
  <si>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</si>
  <si>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</si>
  <si>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</si>
  <si>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</si>
  <si>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</si>
  <si>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</si>
  <si>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</si>
  <si>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</si>
  <si>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</si>
  <si>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д.2</t>
  </si>
  <si>
    <t>установка прибора учета эл.энергии</t>
  </si>
  <si>
    <t>2 шт.</t>
  </si>
  <si>
    <t>герметизация швов</t>
  </si>
  <si>
    <t>453 м.п.</t>
  </si>
  <si>
    <t>установка защитного фартука</t>
  </si>
  <si>
    <t>подъезды №1-3</t>
  </si>
  <si>
    <t>замена вызывного аппарата, створок</t>
  </si>
  <si>
    <t>подъезды №1,3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</si>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</sst>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3" fillId="0" borderId="15" xfId="0" applyNumberFormat="1" applyFont="1" applyBorder="1" applyAlignment="1">
      <alignment horizontal="right" vertical="top" wrapText="1"/>
    </xf>
    <xf numFmtId="0" fontId="10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vertical="top"/>
    </xf>
    <xf numFmtId="0" fontId="14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0" fontId="36" fillId="0" borderId="0" xfId="52">
      <alignment/>
      <protection/>
    </xf>
    <xf numFmtId="0" fontId="36" fillId="0" borderId="19" xfId="52" applyBorder="1" applyAlignment="1">
      <alignment horizontal="center" vertical="center" wrapText="1"/>
      <protection/>
    </xf>
    <xf numFmtId="0" fontId="36" fillId="0" borderId="19" xfId="52" applyFont="1" applyBorder="1" applyAlignment="1">
      <alignment horizontal="center" vertical="center" wrapText="1"/>
      <protection/>
    </xf>
    <xf numFmtId="0" fontId="44" fillId="0" borderId="19" xfId="52" applyFont="1" applyBorder="1" applyAlignment="1">
      <alignment horizontal="center" vertical="center"/>
      <protection/>
    </xf>
    <xf numFmtId="0" fontId="36" fillId="0" borderId="0" xfId="52" applyBorder="1">
      <alignment/>
      <protection/>
    </xf>
    <xf numFmtId="0" fontId="17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2" fontId="17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17" fillId="0" borderId="26" xfId="0" applyFont="1" applyBorder="1" applyAlignment="1">
      <alignment/>
    </xf>
    <xf numFmtId="0" fontId="17" fillId="0" borderId="26" xfId="0" applyFont="1" applyBorder="1" applyAlignment="1">
      <alignment horizontal="center"/>
    </xf>
    <xf numFmtId="2" fontId="17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/>
    </xf>
    <xf numFmtId="4" fontId="20" fillId="0" borderId="19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19" xfId="0" applyBorder="1" applyAlignment="1">
      <alignment/>
    </xf>
    <xf numFmtId="4" fontId="20" fillId="0" borderId="19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10" fillId="33" borderId="21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6" fillId="0" borderId="0" xfId="52" applyAlignment="1">
      <alignment horizontal="center"/>
      <protection/>
    </xf>
    <xf numFmtId="0" fontId="19" fillId="0" borderId="0" xfId="0" applyFont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zoomScalePageLayoutView="0" workbookViewId="0" topLeftCell="C5">
      <selection activeCell="G19" sqref="G19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5.00390625" style="37" customWidth="1"/>
    <col min="4" max="4" width="13.625" style="37" customWidth="1"/>
    <col min="5" max="5" width="12.25390625" style="37" customWidth="1"/>
    <col min="6" max="6" width="14.375" style="37" customWidth="1"/>
    <col min="7" max="7" width="13.00390625" style="37" customWidth="1"/>
    <col min="8" max="8" width="14.125" style="37" customWidth="1"/>
    <col min="9" max="9" width="22.75390625" style="37" customWidth="1"/>
    <col min="10" max="10" width="12.25390625" style="0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96" t="s">
        <v>1</v>
      </c>
      <c r="D5" s="96"/>
      <c r="E5" s="96"/>
      <c r="F5" s="96"/>
      <c r="G5" s="96"/>
      <c r="H5" s="96"/>
      <c r="I5" s="96"/>
    </row>
    <row r="6" spans="3:9" ht="12.75">
      <c r="C6" s="97" t="s">
        <v>2</v>
      </c>
      <c r="D6" s="97"/>
      <c r="E6" s="97"/>
      <c r="F6" s="97"/>
      <c r="G6" s="97"/>
      <c r="H6" s="97"/>
      <c r="I6" s="97"/>
    </row>
    <row r="7" spans="3:9" ht="13.5" thickBot="1">
      <c r="C7" s="97" t="s">
        <v>3</v>
      </c>
      <c r="D7" s="97"/>
      <c r="E7" s="97"/>
      <c r="F7" s="97"/>
      <c r="G7" s="97"/>
      <c r="H7" s="97"/>
      <c r="I7" s="97"/>
    </row>
    <row r="8" spans="3:9" ht="6" customHeight="1" hidden="1" thickBot="1">
      <c r="C8" s="98"/>
      <c r="D8" s="98"/>
      <c r="E8" s="98"/>
      <c r="F8" s="98"/>
      <c r="G8" s="98"/>
      <c r="H8" s="98"/>
      <c r="I8" s="98"/>
    </row>
    <row r="9" spans="3:9" ht="50.25" customHeight="1" thickBot="1"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9" t="s">
        <v>10</v>
      </c>
    </row>
    <row r="10" spans="3:9" ht="12" customHeight="1" thickBot="1">
      <c r="C10" s="99" t="s">
        <v>11</v>
      </c>
      <c r="D10" s="100"/>
      <c r="E10" s="100"/>
      <c r="F10" s="100"/>
      <c r="G10" s="100"/>
      <c r="H10" s="100"/>
      <c r="I10" s="101"/>
    </row>
    <row r="11" spans="3:9" ht="13.5" customHeight="1" thickBot="1">
      <c r="C11" s="11" t="s">
        <v>12</v>
      </c>
      <c r="D11" s="12">
        <v>67583.96999999997</v>
      </c>
      <c r="E11" s="13">
        <f>1452653.74+100771.28</f>
        <v>1553425.02</v>
      </c>
      <c r="F11" s="13">
        <v>1553337.06</v>
      </c>
      <c r="G11" s="13">
        <f>+F11</f>
        <v>1553337.06</v>
      </c>
      <c r="H11" s="13">
        <f>+D11+E11-F11</f>
        <v>67671.92999999993</v>
      </c>
      <c r="I11" s="87" t="s">
        <v>13</v>
      </c>
    </row>
    <row r="12" spans="3:9" ht="13.5" customHeight="1" thickBot="1">
      <c r="C12" s="11" t="s">
        <v>14</v>
      </c>
      <c r="D12" s="12">
        <v>74237.29999999993</v>
      </c>
      <c r="E12" s="14">
        <f>841759.67-28126.69</f>
        <v>813632.9800000001</v>
      </c>
      <c r="F12" s="14">
        <v>824110.48</v>
      </c>
      <c r="G12" s="13">
        <f>+F12</f>
        <v>824110.48</v>
      </c>
      <c r="H12" s="13">
        <f>+D12+E12-F12</f>
        <v>63759.80000000005</v>
      </c>
      <c r="I12" s="88"/>
    </row>
    <row r="13" spans="3:9" ht="13.5" customHeight="1" thickBot="1">
      <c r="C13" s="11" t="s">
        <v>15</v>
      </c>
      <c r="D13" s="12">
        <v>18551.640000000014</v>
      </c>
      <c r="E13" s="14">
        <f>314549.16-1391.6</f>
        <v>313157.56</v>
      </c>
      <c r="F13" s="14">
        <v>313684.24</v>
      </c>
      <c r="G13" s="13">
        <f>+F13</f>
        <v>313684.24</v>
      </c>
      <c r="H13" s="13">
        <f>+D13+E13-F13</f>
        <v>18024.96000000002</v>
      </c>
      <c r="I13" s="87" t="s">
        <v>16</v>
      </c>
    </row>
    <row r="14" spans="3:9" ht="13.5" customHeight="1" thickBot="1">
      <c r="C14" s="11" t="s">
        <v>17</v>
      </c>
      <c r="D14" s="12">
        <v>11310.360000000015</v>
      </c>
      <c r="E14" s="14">
        <f>69592.49-2349.55+105173.42-465.33</f>
        <v>171951.03</v>
      </c>
      <c r="F14" s="14">
        <f>104846.62+67088.51</f>
        <v>171935.13</v>
      </c>
      <c r="G14" s="13">
        <f>+F14</f>
        <v>171935.13</v>
      </c>
      <c r="H14" s="13">
        <f>+D14+E14-F14</f>
        <v>11326.26000000001</v>
      </c>
      <c r="I14" s="89"/>
    </row>
    <row r="15" spans="3:9" ht="13.5" thickBot="1">
      <c r="C15" s="11" t="s">
        <v>18</v>
      </c>
      <c r="D15" s="15">
        <f>SUM(D11:D14)</f>
        <v>171683.26999999993</v>
      </c>
      <c r="E15" s="15">
        <f>SUM(E11:E14)</f>
        <v>2852166.59</v>
      </c>
      <c r="F15" s="15">
        <f>SUM(F11:F14)</f>
        <v>2863066.91</v>
      </c>
      <c r="G15" s="15">
        <f>SUM(G11:G14)</f>
        <v>2863066.91</v>
      </c>
      <c r="H15" s="15">
        <f>SUM(H11:H14)</f>
        <v>160782.95</v>
      </c>
      <c r="I15" s="16"/>
    </row>
    <row r="16" spans="3:9" ht="13.5" customHeight="1" thickBot="1">
      <c r="C16" s="90" t="s">
        <v>19</v>
      </c>
      <c r="D16" s="90"/>
      <c r="E16" s="90"/>
      <c r="F16" s="90"/>
      <c r="G16" s="90"/>
      <c r="H16" s="90"/>
      <c r="I16" s="90"/>
    </row>
    <row r="17" spans="3:9" ht="39.75" customHeight="1" thickBot="1">
      <c r="C17" s="17" t="s">
        <v>4</v>
      </c>
      <c r="D17" s="9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8" t="s">
        <v>20</v>
      </c>
    </row>
    <row r="18" spans="3:9" ht="21" customHeight="1" thickBot="1">
      <c r="C18" s="8" t="s">
        <v>21</v>
      </c>
      <c r="D18" s="19">
        <v>44563.19000000006</v>
      </c>
      <c r="E18" s="20">
        <v>892845.28</v>
      </c>
      <c r="F18" s="20">
        <v>896128.1</v>
      </c>
      <c r="G18" s="20">
        <f aca="true" t="shared" si="0" ref="G18:G25">+F18</f>
        <v>896128.1</v>
      </c>
      <c r="H18" s="20">
        <f>+D18+E18-F18</f>
        <v>41280.37000000011</v>
      </c>
      <c r="I18" s="91" t="s">
        <v>22</v>
      </c>
    </row>
    <row r="19" spans="3:10" ht="16.5" customHeight="1" thickBot="1">
      <c r="C19" s="11" t="s">
        <v>23</v>
      </c>
      <c r="D19" s="12">
        <v>17199.390000000014</v>
      </c>
      <c r="E19" s="13">
        <v>304962.48</v>
      </c>
      <c r="F19" s="13">
        <v>307984.3</v>
      </c>
      <c r="G19" s="21">
        <v>347741.53</v>
      </c>
      <c r="H19" s="20">
        <f aca="true" t="shared" si="1" ref="H19:H25">+D19+E19-F19</f>
        <v>14177.570000000007</v>
      </c>
      <c r="I19" s="88"/>
      <c r="J19" s="22"/>
    </row>
    <row r="20" spans="3:9" ht="13.5" thickBot="1">
      <c r="C20" s="17" t="s">
        <v>24</v>
      </c>
      <c r="D20" s="23">
        <v>11119.64</v>
      </c>
      <c r="E20" s="13">
        <v>302569.23</v>
      </c>
      <c r="F20" s="13">
        <v>301813.74</v>
      </c>
      <c r="G20" s="21">
        <f>8.07*1000+743.25*1000</f>
        <v>751320</v>
      </c>
      <c r="H20" s="20">
        <f t="shared" si="1"/>
        <v>11875.130000000005</v>
      </c>
      <c r="I20" s="24"/>
    </row>
    <row r="21" spans="3:9" ht="23.25" thickBot="1">
      <c r="C21" s="11" t="s">
        <v>25</v>
      </c>
      <c r="D21" s="12">
        <v>7717.799999999988</v>
      </c>
      <c r="E21" s="13">
        <v>147791.42</v>
      </c>
      <c r="F21" s="13">
        <v>148650.32</v>
      </c>
      <c r="G21" s="20">
        <f t="shared" si="0"/>
        <v>148650.32</v>
      </c>
      <c r="H21" s="20">
        <f t="shared" si="1"/>
        <v>6858.899999999994</v>
      </c>
      <c r="I21" s="24" t="s">
        <v>26</v>
      </c>
    </row>
    <row r="22" spans="3:9" ht="13.5" thickBot="1">
      <c r="C22" s="11" t="s">
        <v>27</v>
      </c>
      <c r="D22" s="12">
        <v>6928.5</v>
      </c>
      <c r="E22" s="13">
        <f>207225.25+7456.13</f>
        <v>214681.38</v>
      </c>
      <c r="F22" s="13">
        <v>211832.19</v>
      </c>
      <c r="G22" s="20">
        <f t="shared" si="0"/>
        <v>211832.19</v>
      </c>
      <c r="H22" s="20">
        <f t="shared" si="1"/>
        <v>9777.690000000002</v>
      </c>
      <c r="I22" s="24" t="s">
        <v>28</v>
      </c>
    </row>
    <row r="23" spans="3:9" ht="26.25" customHeight="1" thickBot="1">
      <c r="C23" s="11" t="s">
        <v>29</v>
      </c>
      <c r="D23" s="12">
        <v>583.5300000000025</v>
      </c>
      <c r="E23" s="14">
        <v>12084.3</v>
      </c>
      <c r="F23" s="14">
        <v>12109.76</v>
      </c>
      <c r="G23" s="20">
        <f t="shared" si="0"/>
        <v>12109.76</v>
      </c>
      <c r="H23" s="20">
        <f t="shared" si="1"/>
        <v>558.0700000000015</v>
      </c>
      <c r="I23" s="24" t="s">
        <v>30</v>
      </c>
    </row>
    <row r="24" spans="3:9" ht="24.75" customHeight="1" thickBot="1">
      <c r="C24" s="17" t="s">
        <v>31</v>
      </c>
      <c r="D24" s="12">
        <v>0</v>
      </c>
      <c r="E24" s="14">
        <f>104950.93-337.76</f>
        <v>104613.17</v>
      </c>
      <c r="F24" s="14">
        <v>97589.38</v>
      </c>
      <c r="G24" s="20">
        <f t="shared" si="0"/>
        <v>97589.38</v>
      </c>
      <c r="H24" s="20">
        <f t="shared" si="1"/>
        <v>7023.789999999994</v>
      </c>
      <c r="I24" s="24"/>
    </row>
    <row r="25" spans="3:9" ht="13.5" customHeight="1" thickBot="1">
      <c r="C25" s="11" t="s">
        <v>32</v>
      </c>
      <c r="D25" s="12">
        <v>1807.0499999999993</v>
      </c>
      <c r="E25" s="14">
        <v>32699.51</v>
      </c>
      <c r="F25" s="14">
        <v>32987.54</v>
      </c>
      <c r="G25" s="20">
        <f t="shared" si="0"/>
        <v>32987.54</v>
      </c>
      <c r="H25" s="20">
        <f t="shared" si="1"/>
        <v>1519.0199999999968</v>
      </c>
      <c r="I25" s="24" t="s">
        <v>33</v>
      </c>
    </row>
    <row r="26" spans="3:9" s="26" customFormat="1" ht="17.25" customHeight="1" thickBot="1">
      <c r="C26" s="11" t="s">
        <v>18</v>
      </c>
      <c r="D26" s="15">
        <f>SUM(D18:D25)</f>
        <v>89919.10000000006</v>
      </c>
      <c r="E26" s="15">
        <f>SUM(E18:E25)</f>
        <v>2012246.77</v>
      </c>
      <c r="F26" s="15">
        <f>SUM(F18:F25)</f>
        <v>2009095.33</v>
      </c>
      <c r="G26" s="15">
        <f>SUM(G18:G25)</f>
        <v>2498358.8199999994</v>
      </c>
      <c r="H26" s="15">
        <f>SUM(H18:H25)</f>
        <v>93070.54000000012</v>
      </c>
      <c r="I26" s="25"/>
    </row>
    <row r="27" spans="3:9" ht="13.5" customHeight="1" thickBot="1">
      <c r="C27" s="92" t="s">
        <v>34</v>
      </c>
      <c r="D27" s="92"/>
      <c r="E27" s="92"/>
      <c r="F27" s="92"/>
      <c r="G27" s="92"/>
      <c r="H27" s="92"/>
      <c r="I27" s="92"/>
    </row>
    <row r="28" spans="3:9" ht="28.5" customHeight="1" thickBot="1">
      <c r="C28" s="27" t="s">
        <v>35</v>
      </c>
      <c r="D28" s="93" t="s">
        <v>36</v>
      </c>
      <c r="E28" s="94"/>
      <c r="F28" s="94"/>
      <c r="G28" s="94"/>
      <c r="H28" s="95"/>
      <c r="I28" s="28" t="s">
        <v>37</v>
      </c>
    </row>
    <row r="29" spans="3:9" ht="14.25" customHeight="1">
      <c r="C29" s="29" t="s">
        <v>38</v>
      </c>
      <c r="D29" s="29"/>
      <c r="E29" s="29"/>
      <c r="F29" s="29"/>
      <c r="G29" s="29"/>
      <c r="H29" s="30">
        <f>+H15+H26+H28</f>
        <v>253853.49000000014</v>
      </c>
      <c r="I29" s="31"/>
    </row>
    <row r="30" spans="3:9" ht="15">
      <c r="C30" s="32" t="s">
        <v>39</v>
      </c>
      <c r="D30" s="32"/>
      <c r="E30" s="31"/>
      <c r="F30" s="31"/>
      <c r="G30" s="31"/>
      <c r="H30" s="31"/>
      <c r="I30" s="31"/>
    </row>
    <row r="31" spans="3:9" ht="12.75" customHeight="1">
      <c r="C31" s="33" t="s">
        <v>40</v>
      </c>
      <c r="D31" s="31"/>
      <c r="E31" s="31"/>
      <c r="F31" s="31"/>
      <c r="G31" s="31"/>
      <c r="H31" s="31"/>
      <c r="I31" s="31"/>
    </row>
    <row r="32" spans="3:9" ht="12.75">
      <c r="C32" s="31"/>
      <c r="D32" s="31"/>
      <c r="E32" s="31"/>
      <c r="F32" s="31"/>
      <c r="G32" s="31"/>
      <c r="H32" s="31"/>
      <c r="I32" s="31"/>
    </row>
  </sheetData>
  <sheetProtection/>
  <mergeCells count="11">
    <mergeCell ref="C5:I5"/>
    <mergeCell ref="C6:I6"/>
    <mergeCell ref="C7:I7"/>
    <mergeCell ref="C8:I8"/>
    <mergeCell ref="C10:I10"/>
    <mergeCell ref="I11:I12"/>
    <mergeCell ref="I13:I14"/>
    <mergeCell ref="C16:I16"/>
    <mergeCell ref="I18:I19"/>
    <mergeCell ref="C27:I27"/>
    <mergeCell ref="D28:H28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120" zoomScaleSheetLayoutView="120" zoomScalePageLayoutView="0" workbookViewId="0" topLeftCell="A1">
      <selection activeCell="H6" sqref="H6"/>
    </sheetView>
  </sheetViews>
  <sheetFormatPr defaultColWidth="9.00390625" defaultRowHeight="12.75"/>
  <cols>
    <col min="1" max="1" width="4.625" style="38" customWidth="1"/>
    <col min="2" max="2" width="13.25390625" style="38" customWidth="1"/>
    <col min="3" max="3" width="13.875" style="38" customWidth="1"/>
    <col min="4" max="4" width="14.00390625" style="38" customWidth="1"/>
    <col min="5" max="5" width="13.875" style="38" customWidth="1"/>
    <col min="6" max="6" width="14.875" style="38" customWidth="1"/>
    <col min="7" max="7" width="15.875" style="38" customWidth="1"/>
    <col min="8" max="8" width="13.625" style="38" customWidth="1"/>
    <col min="9" max="16384" width="9.125" style="38" customWidth="1"/>
  </cols>
  <sheetData>
    <row r="1" spans="1:8" ht="15">
      <c r="A1" s="102" t="s">
        <v>41</v>
      </c>
      <c r="B1" s="102"/>
      <c r="C1" s="102"/>
      <c r="D1" s="102"/>
      <c r="E1" s="102"/>
      <c r="F1" s="102"/>
      <c r="G1" s="102"/>
      <c r="H1" s="102"/>
    </row>
    <row r="2" spans="1:8" ht="15">
      <c r="A2" s="102" t="s">
        <v>42</v>
      </c>
      <c r="B2" s="102"/>
      <c r="C2" s="102"/>
      <c r="D2" s="102"/>
      <c r="E2" s="102"/>
      <c r="F2" s="102"/>
      <c r="G2" s="102"/>
      <c r="H2" s="102"/>
    </row>
    <row r="3" spans="1:8" ht="15">
      <c r="A3" s="102" t="s">
        <v>43</v>
      </c>
      <c r="B3" s="102"/>
      <c r="C3" s="102"/>
      <c r="D3" s="102"/>
      <c r="E3" s="102"/>
      <c r="F3" s="102"/>
      <c r="G3" s="102"/>
      <c r="H3" s="102"/>
    </row>
    <row r="4" spans="1:8" ht="60">
      <c r="A4" s="39" t="s">
        <v>44</v>
      </c>
      <c r="B4" s="40" t="s">
        <v>45</v>
      </c>
      <c r="C4" s="40" t="s">
        <v>46</v>
      </c>
      <c r="D4" s="40" t="s">
        <v>47</v>
      </c>
      <c r="E4" s="40" t="s">
        <v>48</v>
      </c>
      <c r="F4" s="40" t="s">
        <v>49</v>
      </c>
      <c r="G4" s="40" t="s">
        <v>50</v>
      </c>
      <c r="H4" s="39" t="s">
        <v>51</v>
      </c>
    </row>
    <row r="5" spans="1:8" ht="15">
      <c r="A5" s="41" t="s">
        <v>52</v>
      </c>
      <c r="B5" s="41">
        <v>-9.82</v>
      </c>
      <c r="C5" s="41">
        <v>304.96</v>
      </c>
      <c r="D5" s="41">
        <v>307.98</v>
      </c>
      <c r="E5" s="41">
        <v>4.32</v>
      </c>
      <c r="F5" s="41">
        <v>347.74</v>
      </c>
      <c r="G5" s="41">
        <v>14.18</v>
      </c>
      <c r="H5" s="41">
        <f>B5+D5+E5-F5</f>
        <v>-45.25999999999999</v>
      </c>
    </row>
    <row r="7" ht="15">
      <c r="A7" s="38" t="s">
        <v>53</v>
      </c>
    </row>
    <row r="8" spans="1:5" ht="15">
      <c r="A8" s="38" t="s">
        <v>54</v>
      </c>
      <c r="C8" s="42"/>
      <c r="D8" s="42"/>
      <c r="E8" s="42"/>
    </row>
    <row r="9" ht="15">
      <c r="A9" s="38" t="s">
        <v>55</v>
      </c>
    </row>
    <row r="10" ht="15">
      <c r="A10" s="38" t="s">
        <v>56</v>
      </c>
    </row>
    <row r="11" ht="15">
      <c r="A11" s="38" t="s">
        <v>57</v>
      </c>
    </row>
    <row r="12" ht="15">
      <c r="A12" s="38" t="s">
        <v>58</v>
      </c>
    </row>
    <row r="13" ht="15">
      <c r="A13" s="38" t="s">
        <v>59</v>
      </c>
    </row>
    <row r="14" ht="15">
      <c r="A14" s="38" t="s">
        <v>60</v>
      </c>
    </row>
    <row r="15" ht="15">
      <c r="A15" s="38" t="s">
        <v>61</v>
      </c>
    </row>
    <row r="16" ht="15">
      <c r="A16" s="38" t="s">
        <v>62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22.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3" t="s">
        <v>63</v>
      </c>
      <c r="B1" s="103"/>
      <c r="C1" s="103"/>
      <c r="D1" s="103"/>
      <c r="E1" s="103"/>
      <c r="F1" s="103"/>
      <c r="G1" s="103"/>
      <c r="H1" s="43"/>
    </row>
    <row r="2" spans="1:7" ht="29.25" customHeight="1" thickBot="1">
      <c r="A2" s="104"/>
      <c r="B2" s="104"/>
      <c r="C2" s="104"/>
      <c r="D2" s="104"/>
      <c r="E2" s="104"/>
      <c r="F2" s="104"/>
      <c r="G2" s="104"/>
    </row>
    <row r="3" spans="1:8" ht="13.5" thickBot="1">
      <c r="A3" s="44"/>
      <c r="B3" s="45"/>
      <c r="C3" s="34"/>
      <c r="D3" s="45"/>
      <c r="E3" s="45"/>
      <c r="F3" s="105" t="s">
        <v>64</v>
      </c>
      <c r="G3" s="106"/>
      <c r="H3" s="45"/>
    </row>
    <row r="4" spans="1:8" ht="12.75">
      <c r="A4" s="46" t="s">
        <v>65</v>
      </c>
      <c r="B4" s="47" t="s">
        <v>66</v>
      </c>
      <c r="C4" s="48" t="s">
        <v>67</v>
      </c>
      <c r="D4" s="47" t="s">
        <v>68</v>
      </c>
      <c r="E4" s="49" t="s">
        <v>69</v>
      </c>
      <c r="F4" s="49"/>
      <c r="G4" s="49"/>
      <c r="H4" s="49" t="s">
        <v>70</v>
      </c>
    </row>
    <row r="5" spans="1:8" ht="12.75">
      <c r="A5" s="46" t="s">
        <v>71</v>
      </c>
      <c r="B5" s="47"/>
      <c r="C5" s="48"/>
      <c r="D5" s="47" t="s">
        <v>72</v>
      </c>
      <c r="E5" s="47" t="s">
        <v>73</v>
      </c>
      <c r="F5" s="47" t="s">
        <v>74</v>
      </c>
      <c r="G5" s="47" t="s">
        <v>75</v>
      </c>
      <c r="H5" s="47"/>
    </row>
    <row r="6" spans="1:8" ht="12.75">
      <c r="A6" s="46"/>
      <c r="B6" s="47"/>
      <c r="C6" s="48"/>
      <c r="D6" s="47" t="s">
        <v>76</v>
      </c>
      <c r="E6" s="47"/>
      <c r="F6" s="47" t="s">
        <v>77</v>
      </c>
      <c r="G6" s="47" t="s">
        <v>78</v>
      </c>
      <c r="H6" s="47"/>
    </row>
    <row r="7" spans="1:8" ht="12.75">
      <c r="A7" s="46"/>
      <c r="B7" s="47"/>
      <c r="C7" s="48"/>
      <c r="D7" s="47"/>
      <c r="E7" s="50"/>
      <c r="G7" s="47" t="s">
        <v>79</v>
      </c>
      <c r="H7" s="50"/>
    </row>
    <row r="8" spans="1:8" ht="13.5" thickBot="1">
      <c r="A8" s="51"/>
      <c r="B8" s="52"/>
      <c r="C8" s="36"/>
      <c r="D8" s="52"/>
      <c r="E8" s="52"/>
      <c r="F8" s="52"/>
      <c r="G8" s="52"/>
      <c r="H8" s="52"/>
    </row>
    <row r="9" spans="1:8" ht="12.75">
      <c r="A9" s="45"/>
      <c r="B9" s="53"/>
      <c r="C9" s="34"/>
      <c r="D9" s="45"/>
      <c r="E9" s="53"/>
      <c r="F9" s="53"/>
      <c r="G9" s="53"/>
      <c r="H9" s="53"/>
    </row>
    <row r="10" spans="1:8" ht="12.75" customHeight="1">
      <c r="A10" s="47">
        <v>1</v>
      </c>
      <c r="B10" s="54" t="s">
        <v>80</v>
      </c>
      <c r="C10" s="46" t="s">
        <v>81</v>
      </c>
      <c r="D10" s="47" t="s">
        <v>82</v>
      </c>
      <c r="E10" s="55">
        <v>41.2</v>
      </c>
      <c r="F10" s="56">
        <f>E10*0.1958</f>
        <v>8.06696</v>
      </c>
      <c r="G10" s="56">
        <f>+E10-F10</f>
        <v>33.13304</v>
      </c>
      <c r="H10" s="57"/>
    </row>
    <row r="11" spans="1:8" ht="12.75">
      <c r="A11" s="47"/>
      <c r="B11" s="54"/>
      <c r="C11" s="46" t="s">
        <v>83</v>
      </c>
      <c r="D11" s="47" t="s">
        <v>84</v>
      </c>
      <c r="E11" s="55">
        <v>668.4</v>
      </c>
      <c r="F11" s="56">
        <f>E11</f>
        <v>668.4</v>
      </c>
      <c r="G11" s="56">
        <f>+E11-F11</f>
        <v>0</v>
      </c>
      <c r="H11" s="57"/>
    </row>
    <row r="12" spans="1:8" ht="12.75">
      <c r="A12" s="47"/>
      <c r="B12" s="54"/>
      <c r="C12" s="48" t="s">
        <v>85</v>
      </c>
      <c r="D12" s="47" t="s">
        <v>86</v>
      </c>
      <c r="E12" s="56">
        <v>30.18</v>
      </c>
      <c r="F12" s="56">
        <f>E12</f>
        <v>30.18</v>
      </c>
      <c r="G12" s="56">
        <f>+E12-F12</f>
        <v>0</v>
      </c>
      <c r="H12" s="57"/>
    </row>
    <row r="13" spans="1:8" ht="12.75">
      <c r="A13" s="47"/>
      <c r="B13" s="54"/>
      <c r="C13" s="48" t="s">
        <v>87</v>
      </c>
      <c r="D13" s="47" t="s">
        <v>88</v>
      </c>
      <c r="E13" s="56">
        <v>44.67</v>
      </c>
      <c r="F13" s="56">
        <f>E13</f>
        <v>44.67</v>
      </c>
      <c r="G13" s="56">
        <f>+E13-F13</f>
        <v>0</v>
      </c>
      <c r="H13" s="57"/>
    </row>
    <row r="14" spans="1:8" ht="12.75">
      <c r="A14" s="47"/>
      <c r="B14" s="54"/>
      <c r="C14" s="48"/>
      <c r="D14" s="47"/>
      <c r="E14" s="58"/>
      <c r="F14" s="59"/>
      <c r="G14" s="56"/>
      <c r="H14" s="60"/>
    </row>
    <row r="15" spans="1:8" ht="12.75">
      <c r="A15" s="47"/>
      <c r="B15" s="54"/>
      <c r="C15" s="61" t="s">
        <v>89</v>
      </c>
      <c r="D15" s="62"/>
      <c r="E15" s="63">
        <f>SUM(E10:E14)</f>
        <v>784.4499999999999</v>
      </c>
      <c r="F15" s="63">
        <f>SUM(F10:F14)</f>
        <v>751.3169599999999</v>
      </c>
      <c r="G15" s="63">
        <f>SUM(G10:G14)</f>
        <v>33.13304</v>
      </c>
      <c r="H15" s="57"/>
    </row>
    <row r="16" spans="1:8" ht="13.5" thickBot="1">
      <c r="A16" s="64"/>
      <c r="B16" s="65"/>
      <c r="C16" s="66"/>
      <c r="D16" s="67"/>
      <c r="E16" s="58"/>
      <c r="F16" s="58"/>
      <c r="G16" s="58"/>
      <c r="H16" s="60"/>
    </row>
    <row r="17" spans="1:8" ht="12.75">
      <c r="A17" s="45"/>
      <c r="B17" s="53"/>
      <c r="C17" s="68"/>
      <c r="D17" s="68"/>
      <c r="E17" s="69"/>
      <c r="F17" s="69"/>
      <c r="G17" s="69"/>
      <c r="H17" s="68"/>
    </row>
    <row r="18" spans="1:8" ht="12.75">
      <c r="A18" s="50"/>
      <c r="B18" s="70" t="s">
        <v>18</v>
      </c>
      <c r="C18" s="71"/>
      <c r="D18" s="71"/>
      <c r="E18" s="72">
        <f>E15</f>
        <v>784.4499999999999</v>
      </c>
      <c r="F18" s="72">
        <f>F15</f>
        <v>751.3169599999999</v>
      </c>
      <c r="G18" s="72">
        <f>G15</f>
        <v>33.13304</v>
      </c>
      <c r="H18" s="72">
        <f>H15</f>
        <v>0</v>
      </c>
    </row>
    <row r="19" spans="1:8" ht="13.5" thickBot="1">
      <c r="A19" s="52"/>
      <c r="B19" s="73"/>
      <c r="C19" s="74"/>
      <c r="D19" s="74"/>
      <c r="E19" s="75"/>
      <c r="F19" s="75"/>
      <c r="G19" s="75"/>
      <c r="H19" s="75"/>
    </row>
    <row r="20" spans="1:8" ht="12.75">
      <c r="A20" s="35"/>
      <c r="B20" s="35"/>
      <c r="C20" s="76"/>
      <c r="D20" s="76"/>
      <c r="E20" s="48"/>
      <c r="F20" s="48"/>
      <c r="G20" s="48"/>
      <c r="H20" s="48"/>
    </row>
    <row r="21" spans="1:8" ht="60">
      <c r="A21" s="77" t="s">
        <v>90</v>
      </c>
      <c r="B21" s="77" t="s">
        <v>91</v>
      </c>
      <c r="C21" s="77" t="s">
        <v>92</v>
      </c>
      <c r="D21" s="77" t="s">
        <v>93</v>
      </c>
      <c r="E21" s="78" t="s">
        <v>94</v>
      </c>
      <c r="F21" s="77" t="s">
        <v>95</v>
      </c>
      <c r="G21" s="79"/>
      <c r="H21" s="48"/>
    </row>
    <row r="22" spans="1:8" ht="15">
      <c r="A22" s="80">
        <v>1</v>
      </c>
      <c r="B22" s="81">
        <v>11119.64</v>
      </c>
      <c r="C22" s="81">
        <v>302569.23</v>
      </c>
      <c r="D22" s="81">
        <v>301813.74</v>
      </c>
      <c r="E22" s="81">
        <v>60200</v>
      </c>
      <c r="F22" s="81">
        <f>+B22+C22-D22</f>
        <v>11875.130000000005</v>
      </c>
      <c r="G22" s="82"/>
      <c r="H22" s="48"/>
    </row>
    <row r="23" spans="1:8" ht="15">
      <c r="A23" s="83"/>
      <c r="B23" s="82"/>
      <c r="C23" s="82"/>
      <c r="D23" s="82"/>
      <c r="E23" s="82"/>
      <c r="F23" s="82"/>
      <c r="G23" s="82"/>
      <c r="H23" s="48"/>
    </row>
    <row r="24" spans="1:5" ht="90">
      <c r="A24" s="77" t="s">
        <v>90</v>
      </c>
      <c r="B24" s="77" t="s">
        <v>96</v>
      </c>
      <c r="C24" s="77" t="s">
        <v>97</v>
      </c>
      <c r="D24" s="77" t="s">
        <v>98</v>
      </c>
      <c r="E24" s="77" t="s">
        <v>99</v>
      </c>
    </row>
    <row r="25" spans="1:5" ht="15">
      <c r="A25" s="84">
        <v>1</v>
      </c>
      <c r="B25" s="85">
        <v>-53900</v>
      </c>
      <c r="C25" s="85">
        <f>+D22+E22</f>
        <v>362013.74</v>
      </c>
      <c r="D25" s="85">
        <v>751320</v>
      </c>
      <c r="E25" s="85">
        <f>+B25+C25-D25</f>
        <v>-443206.26</v>
      </c>
    </row>
    <row r="27" ht="12.75">
      <c r="B27" t="s">
        <v>100</v>
      </c>
    </row>
    <row r="28" ht="12.75">
      <c r="E28" s="86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2011-03-25T07:20:24Z</dcterms:created>
  <dcterms:modified xsi:type="dcterms:W3CDTF">2012-04-24T12:44:03Z</dcterms:modified>
  <cp:category/>
  <cp:version/>
  <cp:contentType/>
  <cp:contentStatus/>
</cp:coreProperties>
</file>