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<sst xmlns="http://schemas.openxmlformats.org/spreadsheetml/2006/main" count="102" uniqueCount="93">
  <si>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</si>
  <si>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</si>
  <si>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</si>
  <si>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5/3 по ул. Кленовая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</si>
  <si>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</si>
  <si>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</si>
  <si>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</si>
  <si>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</si>
  <si>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</si>
  <si>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</si>
  <si>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</si>
  <si>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</si>
  <si>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</si>
  <si>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</si>
  <si>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</si>
  <si>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</si>
  <si>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</si>
  <si>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</si>
  <si>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</si>
  <si>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</si>
  <si>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</si>
  <si>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</si>
  <si>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Н/2009-78 от 01.04.2009г.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</si>
  <si>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</si>
  <si>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</si>
  <si>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</si>
  <si>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</si>
  <si>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</si>
  <si>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</si>
  <si>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</si>
  <si>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</si>
  <si>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</si>
  <si>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</si>
  <si>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</si>
  <si>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</si>
  <si>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</si>
  <si>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</si>
  <si>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</si>
  <si>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</si>
  <si>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</si>
  <si>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</si>
  <si>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</si>
  <si>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</si>
  <si>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5/3 по ул. Кленовая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</si>
  <si>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</si>
  <si>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</si>
  <si>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</si>
  <si>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</si>
  <si>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</si>
  <si>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</si>
  <si>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</si>
  <si>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</si>
  <si>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</si>
  <si>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39.62</t>
    </r>
    <r>
      <rPr>
        <sz val="10"/>
        <rFont val="Arial Cyr"/>
        <family val="0"/>
      </rPr>
      <t xml:space="preserve"> тыс.рублей, в том числе:</t>
    </r>
  </si>
  <si>
    <t>ремонт кровли, герметизация стыков, очистка козырьков от снега - 10.72 т.р.</t>
  </si>
  <si>
    <t>ремонт системы ЦО - 3.08 т.р.</t>
  </si>
  <si>
    <t>замер сопротивления изоляции - 16.74 т.р.</t>
  </si>
  <si>
    <t>замена ламп, светильников - 3.55 т.р.</t>
  </si>
  <si>
    <t>пожарная декларация - 1.95 т.р.</t>
  </si>
  <si>
    <t>окраска пухто, ограждений - 2.75 т.р.</t>
  </si>
  <si>
    <t>прочее - 0.83 т.р.</t>
  </si>
  <si>
    <t>Отчет о реализации программы капитального ремонта жилого фонда ООО "УЮТ-СЕРВИС" в соответствии с ФЗ № 185 за период с 01 сентября 2010г. по 31 декабря 2010г.  по адресу г.Сертолово, ул. Кленовая, д. 5/3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</si>
  <si>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</si>
  <si>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</si>
  <si>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</si>
  <si>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</si>
  <si>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</si>
  <si>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</si>
  <si>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</si>
  <si>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</si>
  <si>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</si>
  <si>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</si>
  <si>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</si>
  <si>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</si>
  <si>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</si>
  <si>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</si>
  <si>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</si>
  <si>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ул.Кленовая, д.5/3</t>
  </si>
  <si>
    <t>установка прибора учета холодной воды</t>
  </si>
  <si>
    <t>1 шт</t>
  </si>
  <si>
    <t>тех.надзор</t>
  </si>
  <si>
    <t>Всего</t>
  </si>
  <si>
    <t>№ п/п</t>
  </si>
  <si>
    <t>Задолженность населения на 01.09.2010г.,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</si>
  <si>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</si>
  <si>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</si>
  <si>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</si>
  <si>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</si>
  <si>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01.09.2010г., руб.</t>
  </si>
  <si>
    <t>Оплачено населением и МО Сертолово за 2009 год, руб.</t>
  </si>
  <si>
    <t>Израсходованно, руб.</t>
  </si>
  <si>
    <t>Остаток средств  на лицевом счете на 01.01.2010г.,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</si>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</sst>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36" fillId="0" borderId="0" xfId="52">
      <alignment/>
      <protection/>
    </xf>
    <xf numFmtId="0" fontId="36" fillId="0" borderId="19" xfId="52" applyBorder="1" applyAlignment="1">
      <alignment horizontal="center" vertical="center" wrapText="1"/>
      <protection/>
    </xf>
    <xf numFmtId="0" fontId="36" fillId="0" borderId="19" xfId="52" applyFont="1" applyBorder="1" applyAlignment="1">
      <alignment horizontal="center" vertical="center" wrapText="1"/>
      <protection/>
    </xf>
    <xf numFmtId="0" fontId="44" fillId="0" borderId="19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6" fillId="0" borderId="26" xfId="0" applyFont="1" applyBorder="1" applyAlignment="1">
      <alignment/>
    </xf>
    <xf numFmtId="2" fontId="16" fillId="0" borderId="23" xfId="0" applyNumberFormat="1" applyFont="1" applyBorder="1" applyAlignment="1">
      <alignment horizontal="center"/>
    </xf>
    <xf numFmtId="2" fontId="16" fillId="0" borderId="26" xfId="61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4" fontId="20" fillId="0" borderId="19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4" fontId="20" fillId="0" borderId="1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1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4.125" style="37" customWidth="1"/>
    <col min="4" max="4" width="13.125" style="37" customWidth="1"/>
    <col min="5" max="5" width="10.875" style="37" customWidth="1"/>
    <col min="6" max="6" width="12.375" style="37" customWidth="1"/>
    <col min="7" max="7" width="12.00390625" style="37" customWidth="1"/>
    <col min="8" max="8" width="12.875" style="37" customWidth="1"/>
    <col min="9" max="9" width="22.75390625" style="37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85" t="s">
        <v>1</v>
      </c>
      <c r="D5" s="85"/>
      <c r="E5" s="85"/>
      <c r="F5" s="85"/>
      <c r="G5" s="85"/>
      <c r="H5" s="85"/>
      <c r="I5" s="85"/>
    </row>
    <row r="6" spans="3:9" ht="12.75">
      <c r="C6" s="86" t="s">
        <v>2</v>
      </c>
      <c r="D6" s="86"/>
      <c r="E6" s="86"/>
      <c r="F6" s="86"/>
      <c r="G6" s="86"/>
      <c r="H6" s="86"/>
      <c r="I6" s="86"/>
    </row>
    <row r="7" spans="3:9" ht="13.5" thickBot="1">
      <c r="C7" s="86" t="s">
        <v>3</v>
      </c>
      <c r="D7" s="86"/>
      <c r="E7" s="86"/>
      <c r="F7" s="86"/>
      <c r="G7" s="86"/>
      <c r="H7" s="86"/>
      <c r="I7" s="86"/>
    </row>
    <row r="8" spans="3:9" ht="6" customHeight="1" hidden="1" thickBot="1">
      <c r="C8" s="87"/>
      <c r="D8" s="87"/>
      <c r="E8" s="87"/>
      <c r="F8" s="87"/>
      <c r="G8" s="87"/>
      <c r="H8" s="87"/>
      <c r="I8" s="87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88" t="s">
        <v>11</v>
      </c>
      <c r="D10" s="89"/>
      <c r="E10" s="89"/>
      <c r="F10" s="89"/>
      <c r="G10" s="89"/>
      <c r="H10" s="89"/>
      <c r="I10" s="90"/>
    </row>
    <row r="11" spans="3:9" ht="13.5" customHeight="1" thickBot="1">
      <c r="C11" s="11" t="s">
        <v>12</v>
      </c>
      <c r="D11" s="12">
        <v>10270.170000000013</v>
      </c>
      <c r="E11" s="13">
        <f>342418.22+60221.45</f>
        <v>402639.67</v>
      </c>
      <c r="F11" s="13">
        <v>396418.22</v>
      </c>
      <c r="G11" s="13">
        <f>+F11</f>
        <v>396418.22</v>
      </c>
      <c r="H11" s="13">
        <f>+D11+E11-F11</f>
        <v>16491.619999999995</v>
      </c>
      <c r="I11" s="91" t="s">
        <v>13</v>
      </c>
    </row>
    <row r="12" spans="3:9" ht="13.5" customHeight="1" thickBot="1">
      <c r="C12" s="11" t="s">
        <v>14</v>
      </c>
      <c r="D12" s="12">
        <v>1825.3500000000058</v>
      </c>
      <c r="E12" s="14">
        <f>121211.64-7791.08</f>
        <v>113420.56</v>
      </c>
      <c r="F12" s="14">
        <v>109140.64</v>
      </c>
      <c r="G12" s="13">
        <f>+F12</f>
        <v>109140.64</v>
      </c>
      <c r="H12" s="13">
        <f>+D12+E12-F12</f>
        <v>6105.270000000004</v>
      </c>
      <c r="I12" s="92"/>
    </row>
    <row r="13" spans="3:9" ht="13.5" customHeight="1" thickBot="1">
      <c r="C13" s="11" t="s">
        <v>15</v>
      </c>
      <c r="D13" s="12">
        <v>509.41999999999825</v>
      </c>
      <c r="E13" s="14">
        <f>49460.07-2563.46</f>
        <v>46896.61</v>
      </c>
      <c r="F13" s="14">
        <v>45008.76</v>
      </c>
      <c r="G13" s="13">
        <f>+F13</f>
        <v>45008.76</v>
      </c>
      <c r="H13" s="13">
        <f>+D13+E13-F13</f>
        <v>2397.269999999997</v>
      </c>
      <c r="I13" s="91" t="s">
        <v>16</v>
      </c>
    </row>
    <row r="14" spans="3:9" ht="13.5" customHeight="1" thickBot="1">
      <c r="C14" s="11" t="s">
        <v>17</v>
      </c>
      <c r="D14" s="12">
        <v>213.62999999999738</v>
      </c>
      <c r="E14" s="14">
        <f>10058.7-614.23+16537.75-857.13</f>
        <v>25125.09</v>
      </c>
      <c r="F14" s="14">
        <f>15049.4+8974.08</f>
        <v>24023.48</v>
      </c>
      <c r="G14" s="13">
        <f>+F14</f>
        <v>24023.48</v>
      </c>
      <c r="H14" s="13">
        <f>+D14+E14-F14</f>
        <v>1315.239999999998</v>
      </c>
      <c r="I14" s="93"/>
    </row>
    <row r="15" spans="3:9" ht="13.5" thickBot="1">
      <c r="C15" s="11" t="s">
        <v>18</v>
      </c>
      <c r="D15" s="15">
        <f>SUM(D11:D14)</f>
        <v>12818.570000000014</v>
      </c>
      <c r="E15" s="15">
        <f>SUM(E11:E14)</f>
        <v>588081.9299999999</v>
      </c>
      <c r="F15" s="15">
        <f>SUM(F11:F14)</f>
        <v>574591.1</v>
      </c>
      <c r="G15" s="15">
        <f>SUM(G11:G14)</f>
        <v>574591.1</v>
      </c>
      <c r="H15" s="15">
        <f>SUM(H11:H14)</f>
        <v>26309.399999999994</v>
      </c>
      <c r="I15" s="16"/>
    </row>
    <row r="16" spans="3:9" ht="13.5" customHeight="1" thickBot="1">
      <c r="C16" s="94" t="s">
        <v>19</v>
      </c>
      <c r="D16" s="94"/>
      <c r="E16" s="94"/>
      <c r="F16" s="94"/>
      <c r="G16" s="94"/>
      <c r="H16" s="94"/>
      <c r="I16" s="94"/>
    </row>
    <row r="17" spans="3:9" ht="50.25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18.75" customHeight="1" thickBot="1">
      <c r="C18" s="8" t="s">
        <v>21</v>
      </c>
      <c r="D18" s="19">
        <v>5939.239999999991</v>
      </c>
      <c r="E18" s="20">
        <f>162383.96-0.26</f>
        <v>162383.69999999998</v>
      </c>
      <c r="F18" s="20">
        <v>160554.44</v>
      </c>
      <c r="G18" s="20">
        <f>+F18</f>
        <v>160554.44</v>
      </c>
      <c r="H18" s="20">
        <f>+D18+E18-F18</f>
        <v>7768.499999999971</v>
      </c>
      <c r="I18" s="95" t="s">
        <v>22</v>
      </c>
    </row>
    <row r="19" spans="3:9" ht="19.5" customHeight="1" thickBot="1">
      <c r="C19" s="11" t="s">
        <v>23</v>
      </c>
      <c r="D19" s="12">
        <v>2363.5599999999977</v>
      </c>
      <c r="E19" s="13">
        <v>59464.44</v>
      </c>
      <c r="F19" s="13">
        <v>59003.7</v>
      </c>
      <c r="G19" s="21">
        <v>39623.9</v>
      </c>
      <c r="H19" s="20">
        <f aca="true" t="shared" si="0" ref="H19:H25">+D19+E19-F19</f>
        <v>2824.300000000003</v>
      </c>
      <c r="I19" s="92"/>
    </row>
    <row r="20" spans="3:9" ht="13.5" thickBot="1">
      <c r="C20" s="17" t="s">
        <v>24</v>
      </c>
      <c r="D20" s="22">
        <v>0</v>
      </c>
      <c r="E20" s="13">
        <v>25270.88</v>
      </c>
      <c r="F20" s="13">
        <v>21386.62</v>
      </c>
      <c r="G20" s="20">
        <f>28.97*1000</f>
        <v>28970</v>
      </c>
      <c r="H20" s="20">
        <f t="shared" si="0"/>
        <v>3884.260000000002</v>
      </c>
      <c r="I20" s="23"/>
    </row>
    <row r="21" spans="3:9" ht="45.75" hidden="1" thickBot="1">
      <c r="C21" s="11" t="s">
        <v>25</v>
      </c>
      <c r="D21" s="12">
        <v>0</v>
      </c>
      <c r="E21" s="13"/>
      <c r="F21" s="13"/>
      <c r="G21" s="20">
        <f>+F21</f>
        <v>0</v>
      </c>
      <c r="H21" s="20">
        <f t="shared" si="0"/>
        <v>0</v>
      </c>
      <c r="I21" s="24" t="s">
        <v>26</v>
      </c>
    </row>
    <row r="22" spans="3:9" ht="13.5" thickBot="1">
      <c r="C22" s="11" t="s">
        <v>27</v>
      </c>
      <c r="D22" s="12">
        <v>969.6500000000015</v>
      </c>
      <c r="E22" s="13">
        <v>40405.38</v>
      </c>
      <c r="F22" s="13">
        <v>39386.83</v>
      </c>
      <c r="G22" s="20">
        <f>+F22</f>
        <v>39386.83</v>
      </c>
      <c r="H22" s="20">
        <f t="shared" si="0"/>
        <v>1988.199999999997</v>
      </c>
      <c r="I22" s="24" t="s">
        <v>28</v>
      </c>
    </row>
    <row r="23" spans="3:9" ht="26.25" customHeight="1" thickBot="1">
      <c r="C23" s="11" t="s">
        <v>29</v>
      </c>
      <c r="D23" s="12">
        <v>55.09999999999991</v>
      </c>
      <c r="E23" s="25">
        <v>1640.22</v>
      </c>
      <c r="F23" s="25">
        <v>1616.32</v>
      </c>
      <c r="G23" s="20">
        <f>+F23</f>
        <v>1616.32</v>
      </c>
      <c r="H23" s="20">
        <f t="shared" si="0"/>
        <v>79</v>
      </c>
      <c r="I23" s="24" t="s">
        <v>30</v>
      </c>
    </row>
    <row r="24" spans="3:9" ht="26.25" customHeight="1" thickBot="1">
      <c r="C24" s="17" t="s">
        <v>31</v>
      </c>
      <c r="D24" s="12">
        <v>0</v>
      </c>
      <c r="E24" s="14">
        <f>23219.16</f>
        <v>23219.16</v>
      </c>
      <c r="F24" s="14">
        <v>21878.51</v>
      </c>
      <c r="G24" s="20">
        <f>+F24</f>
        <v>21878.51</v>
      </c>
      <c r="H24" s="20">
        <f t="shared" si="0"/>
        <v>1340.6500000000015</v>
      </c>
      <c r="I24" s="24"/>
    </row>
    <row r="25" spans="3:9" ht="17.25" customHeight="1" thickBot="1">
      <c r="C25" s="11" t="s">
        <v>32</v>
      </c>
      <c r="D25" s="12">
        <v>247.95999999999913</v>
      </c>
      <c r="E25" s="14">
        <v>6237.96</v>
      </c>
      <c r="F25" s="14">
        <v>6189.64</v>
      </c>
      <c r="G25" s="20">
        <f>+F25</f>
        <v>6189.64</v>
      </c>
      <c r="H25" s="20">
        <f t="shared" si="0"/>
        <v>296.27999999999884</v>
      </c>
      <c r="I25" s="24" t="s">
        <v>33</v>
      </c>
    </row>
    <row r="26" spans="3:9" s="26" customFormat="1" ht="17.25" customHeight="1" thickBot="1">
      <c r="C26" s="11" t="s">
        <v>18</v>
      </c>
      <c r="D26" s="15">
        <f>SUM(D18:D25)</f>
        <v>9575.50999999999</v>
      </c>
      <c r="E26" s="15">
        <f>SUM(E18:E25)</f>
        <v>318621.73999999993</v>
      </c>
      <c r="F26" s="15">
        <f>SUM(F18:F25)</f>
        <v>310016.06000000006</v>
      </c>
      <c r="G26" s="15">
        <f>SUM(G18:G25)</f>
        <v>298219.64</v>
      </c>
      <c r="H26" s="15">
        <f>SUM(H18:H25)</f>
        <v>18181.189999999973</v>
      </c>
      <c r="I26" s="23"/>
    </row>
    <row r="27" spans="3:9" ht="13.5" customHeight="1" thickBot="1">
      <c r="C27" s="96" t="s">
        <v>34</v>
      </c>
      <c r="D27" s="96"/>
      <c r="E27" s="96"/>
      <c r="F27" s="96"/>
      <c r="G27" s="96"/>
      <c r="H27" s="96"/>
      <c r="I27" s="96"/>
    </row>
    <row r="28" spans="3:9" ht="28.5" customHeight="1" thickBot="1">
      <c r="C28" s="27" t="s">
        <v>35</v>
      </c>
      <c r="D28" s="97" t="s">
        <v>36</v>
      </c>
      <c r="E28" s="98"/>
      <c r="F28" s="98"/>
      <c r="G28" s="98"/>
      <c r="H28" s="99"/>
      <c r="I28" s="28" t="s">
        <v>37</v>
      </c>
    </row>
    <row r="29" spans="3:9" ht="14.25" customHeight="1">
      <c r="C29" s="29" t="s">
        <v>38</v>
      </c>
      <c r="D29" s="29"/>
      <c r="E29" s="29"/>
      <c r="F29" s="29"/>
      <c r="G29" s="29"/>
      <c r="H29" s="30">
        <f>+H15+H26+H28</f>
        <v>44490.58999999997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4.25390625" style="38" customWidth="1"/>
    <col min="9" max="16384" width="9.125" style="38" customWidth="1"/>
  </cols>
  <sheetData>
    <row r="1" spans="1:8" ht="15">
      <c r="A1" s="100" t="s">
        <v>41</v>
      </c>
      <c r="B1" s="100"/>
      <c r="C1" s="100"/>
      <c r="D1" s="100"/>
      <c r="E1" s="100"/>
      <c r="F1" s="100"/>
      <c r="G1" s="100"/>
      <c r="H1" s="100"/>
    </row>
    <row r="2" spans="1:8" ht="15">
      <c r="A2" s="100" t="s">
        <v>42</v>
      </c>
      <c r="B2" s="100"/>
      <c r="C2" s="100"/>
      <c r="D2" s="100"/>
      <c r="E2" s="100"/>
      <c r="F2" s="100"/>
      <c r="G2" s="100"/>
      <c r="H2" s="100"/>
    </row>
    <row r="3" spans="1:8" ht="15">
      <c r="A3" s="100" t="s">
        <v>43</v>
      </c>
      <c r="B3" s="100"/>
      <c r="C3" s="100"/>
      <c r="D3" s="100"/>
      <c r="E3" s="100"/>
      <c r="F3" s="100"/>
      <c r="G3" s="100"/>
      <c r="H3" s="100"/>
    </row>
    <row r="4" spans="1:8" ht="60">
      <c r="A4" s="39" t="s">
        <v>44</v>
      </c>
      <c r="B4" s="40" t="s">
        <v>45</v>
      </c>
      <c r="C4" s="40" t="s">
        <v>46</v>
      </c>
      <c r="D4" s="40" t="s">
        <v>47</v>
      </c>
      <c r="E4" s="40" t="s">
        <v>48</v>
      </c>
      <c r="F4" s="40" t="s">
        <v>49</v>
      </c>
      <c r="G4" s="40" t="s">
        <v>50</v>
      </c>
      <c r="H4" s="39" t="s">
        <v>51</v>
      </c>
    </row>
    <row r="5" spans="1:8" ht="15">
      <c r="A5" s="41" t="s">
        <v>52</v>
      </c>
      <c r="B5" s="41">
        <v>13.28</v>
      </c>
      <c r="C5" s="41">
        <v>59.46</v>
      </c>
      <c r="D5" s="41">
        <v>59</v>
      </c>
      <c r="E5" s="41">
        <v>2.16</v>
      </c>
      <c r="F5" s="41">
        <v>39.62</v>
      </c>
      <c r="G5" s="41">
        <v>2.82</v>
      </c>
      <c r="H5" s="41">
        <f>B5+C5+E5-F5</f>
        <v>35.279999999999994</v>
      </c>
    </row>
    <row r="7" ht="15">
      <c r="A7" s="38" t="s">
        <v>53</v>
      </c>
    </row>
    <row r="8" ht="15">
      <c r="A8" s="38" t="s">
        <v>54</v>
      </c>
    </row>
    <row r="9" ht="15">
      <c r="A9" s="38" t="s">
        <v>55</v>
      </c>
    </row>
    <row r="10" ht="15">
      <c r="A10" s="38" t="s">
        <v>56</v>
      </c>
    </row>
    <row r="11" ht="15">
      <c r="A11" s="38" t="s">
        <v>57</v>
      </c>
    </row>
    <row r="12" spans="1:5" ht="15">
      <c r="A12" s="38" t="s">
        <v>58</v>
      </c>
      <c r="C12" s="42"/>
      <c r="D12" s="42"/>
      <c r="E12" s="42"/>
    </row>
    <row r="13" ht="15">
      <c r="A13" s="38" t="s">
        <v>59</v>
      </c>
    </row>
    <row r="14" ht="15">
      <c r="A14" s="38" t="s">
        <v>60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6.87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1" t="s">
        <v>61</v>
      </c>
      <c r="B1" s="102"/>
      <c r="C1" s="102"/>
      <c r="D1" s="102"/>
      <c r="E1" s="102"/>
      <c r="F1" s="102"/>
      <c r="G1" s="102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7" ht="13.5" thickBot="1">
      <c r="A3" s="43"/>
      <c r="B3" s="44"/>
      <c r="C3" s="34"/>
      <c r="D3" s="44"/>
      <c r="E3" s="44"/>
      <c r="F3" s="103" t="s">
        <v>62</v>
      </c>
      <c r="G3" s="104"/>
    </row>
    <row r="4" spans="1:7" ht="12.75">
      <c r="A4" s="45" t="s">
        <v>63</v>
      </c>
      <c r="B4" s="46" t="s">
        <v>64</v>
      </c>
      <c r="C4" s="45" t="s">
        <v>65</v>
      </c>
      <c r="D4" s="46" t="s">
        <v>66</v>
      </c>
      <c r="E4" s="47" t="s">
        <v>67</v>
      </c>
      <c r="F4" s="47"/>
      <c r="G4" s="47"/>
    </row>
    <row r="5" spans="1:7" ht="12.75">
      <c r="A5" s="45" t="s">
        <v>68</v>
      </c>
      <c r="B5" s="46"/>
      <c r="C5" s="48"/>
      <c r="D5" s="46" t="s">
        <v>69</v>
      </c>
      <c r="E5" s="46" t="s">
        <v>70</v>
      </c>
      <c r="F5" s="46" t="s">
        <v>71</v>
      </c>
      <c r="G5" s="46" t="s">
        <v>72</v>
      </c>
    </row>
    <row r="6" spans="1:7" ht="12.75">
      <c r="A6" s="45"/>
      <c r="B6" s="46"/>
      <c r="C6" s="48"/>
      <c r="D6" s="46" t="s">
        <v>73</v>
      </c>
      <c r="E6" s="46"/>
      <c r="F6" s="46" t="s">
        <v>74</v>
      </c>
      <c r="G6" s="46" t="s">
        <v>75</v>
      </c>
    </row>
    <row r="7" spans="1:7" ht="12.75">
      <c r="A7" s="49"/>
      <c r="B7" s="50"/>
      <c r="C7" s="35"/>
      <c r="D7" s="50"/>
      <c r="E7" s="50"/>
      <c r="F7" s="50"/>
      <c r="G7" s="46" t="s">
        <v>76</v>
      </c>
    </row>
    <row r="8" spans="1:7" ht="13.5" thickBot="1">
      <c r="A8" s="51"/>
      <c r="B8" s="52"/>
      <c r="C8" s="36"/>
      <c r="D8" s="52"/>
      <c r="E8" s="52"/>
      <c r="F8" s="52"/>
      <c r="G8" s="52"/>
    </row>
    <row r="9" spans="1:7" ht="12.75">
      <c r="A9" s="44"/>
      <c r="B9" s="53"/>
      <c r="C9" s="34"/>
      <c r="D9" s="44"/>
      <c r="E9" s="44"/>
      <c r="F9" s="44"/>
      <c r="G9" s="53"/>
    </row>
    <row r="10" spans="1:7" ht="12.75">
      <c r="A10" s="46">
        <v>1</v>
      </c>
      <c r="B10" s="54" t="s">
        <v>77</v>
      </c>
      <c r="C10" s="45" t="s">
        <v>78</v>
      </c>
      <c r="D10" s="46" t="s">
        <v>79</v>
      </c>
      <c r="E10" s="55">
        <v>146.535</v>
      </c>
      <c r="F10" s="55">
        <f>E10*0.196</f>
        <v>28.720860000000002</v>
      </c>
      <c r="G10" s="56">
        <f>+E10-F10</f>
        <v>117.81414</v>
      </c>
    </row>
    <row r="11" spans="1:7" ht="12.75">
      <c r="A11" s="46"/>
      <c r="B11" s="54"/>
      <c r="C11" s="45" t="s">
        <v>80</v>
      </c>
      <c r="D11" s="46"/>
      <c r="E11" s="55">
        <v>1.465</v>
      </c>
      <c r="F11" s="55">
        <f>E11*0.17</f>
        <v>0.24905000000000002</v>
      </c>
      <c r="G11" s="56">
        <f>+E11-F11</f>
        <v>1.21595</v>
      </c>
    </row>
    <row r="12" spans="1:7" ht="12.75">
      <c r="A12" s="46"/>
      <c r="B12" s="54"/>
      <c r="C12" s="45"/>
      <c r="D12" s="46"/>
      <c r="E12" s="55"/>
      <c r="F12" s="55"/>
      <c r="G12" s="56"/>
    </row>
    <row r="13" spans="1:7" ht="12.75">
      <c r="A13" s="46"/>
      <c r="B13" s="54"/>
      <c r="C13" s="57" t="s">
        <v>81</v>
      </c>
      <c r="D13" s="58"/>
      <c r="E13" s="59">
        <f>SUM(E10:E12)</f>
        <v>148</v>
      </c>
      <c r="F13" s="59">
        <f>SUM(F10:F11)</f>
        <v>28.969910000000002</v>
      </c>
      <c r="G13" s="59">
        <f>SUM(G10:G12)</f>
        <v>119.03009</v>
      </c>
    </row>
    <row r="14" spans="1:7" ht="13.5" thickBot="1">
      <c r="A14" s="60"/>
      <c r="B14" s="61"/>
      <c r="C14" s="62"/>
      <c r="D14" s="63"/>
      <c r="E14" s="64"/>
      <c r="F14" s="64"/>
      <c r="G14" s="65"/>
    </row>
    <row r="15" spans="1:7" ht="12.75">
      <c r="A15" s="44"/>
      <c r="B15" s="53"/>
      <c r="C15" s="105"/>
      <c r="D15" s="66"/>
      <c r="E15" s="67"/>
      <c r="F15" s="68"/>
      <c r="G15" s="68"/>
    </row>
    <row r="16" spans="1:7" ht="12.75">
      <c r="A16" s="50"/>
      <c r="B16" s="69" t="s">
        <v>18</v>
      </c>
      <c r="C16" s="106"/>
      <c r="D16" s="48"/>
      <c r="E16" s="70">
        <f>E13</f>
        <v>148</v>
      </c>
      <c r="F16" s="71">
        <f>+F13</f>
        <v>28.969910000000002</v>
      </c>
      <c r="G16" s="72">
        <f>+E16-F16</f>
        <v>119.03009</v>
      </c>
    </row>
    <row r="17" spans="1:7" ht="13.5" thickBot="1">
      <c r="A17" s="52"/>
      <c r="B17" s="73"/>
      <c r="C17" s="107"/>
      <c r="D17" s="74"/>
      <c r="E17" s="63"/>
      <c r="F17" s="75"/>
      <c r="G17" s="75"/>
    </row>
    <row r="20" spans="1:7" ht="63.75" customHeight="1">
      <c r="A20" s="76" t="s">
        <v>82</v>
      </c>
      <c r="B20" s="76" t="s">
        <v>83</v>
      </c>
      <c r="C20" s="76" t="s">
        <v>84</v>
      </c>
      <c r="D20" s="76" t="s">
        <v>85</v>
      </c>
      <c r="E20" s="77" t="s">
        <v>86</v>
      </c>
      <c r="F20" s="76" t="s">
        <v>87</v>
      </c>
      <c r="G20" s="78"/>
    </row>
    <row r="21" spans="1:7" ht="15">
      <c r="A21" s="79">
        <v>1</v>
      </c>
      <c r="B21" s="80">
        <v>0</v>
      </c>
      <c r="C21" s="80">
        <v>25270.88</v>
      </c>
      <c r="D21" s="80">
        <v>21386.62</v>
      </c>
      <c r="E21" s="80">
        <v>0</v>
      </c>
      <c r="F21" s="80">
        <f>+B21+C21-D21</f>
        <v>3884.260000000002</v>
      </c>
      <c r="G21" s="81"/>
    </row>
    <row r="24" spans="1:5" ht="90">
      <c r="A24" s="76" t="s">
        <v>82</v>
      </c>
      <c r="B24" s="76" t="s">
        <v>88</v>
      </c>
      <c r="C24" s="76" t="s">
        <v>89</v>
      </c>
      <c r="D24" s="76" t="s">
        <v>90</v>
      </c>
      <c r="E24" s="76" t="s">
        <v>91</v>
      </c>
    </row>
    <row r="25" spans="1:5" ht="15">
      <c r="A25" s="82">
        <v>1</v>
      </c>
      <c r="B25" s="83">
        <v>0</v>
      </c>
      <c r="C25" s="83">
        <f>+D21+E21</f>
        <v>21386.62</v>
      </c>
      <c r="D25" s="83">
        <v>28970</v>
      </c>
      <c r="E25" s="83">
        <f>+B25+C25-D25</f>
        <v>-7583.380000000001</v>
      </c>
    </row>
    <row r="26" spans="1:5" ht="12.75">
      <c r="A26" s="35"/>
      <c r="B26" s="35"/>
      <c r="C26" s="84"/>
      <c r="D26" s="84"/>
      <c r="E26" s="48"/>
    </row>
    <row r="27" ht="12.75">
      <c r="B27" t="s">
        <v>92</v>
      </c>
    </row>
  </sheetData>
  <sheetProtection/>
  <mergeCells count="3">
    <mergeCell ref="A1:G2"/>
    <mergeCell ref="F3:G3"/>
    <mergeCell ref="C15:C1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2011-03-25T07:16:21Z</dcterms:created>
  <dcterms:modified xsi:type="dcterms:W3CDTF">2011-04-12T13:03:10Z</dcterms:modified>
  <cp:category/>
  <cp:version/>
  <cp:contentType/>
  <cp:contentStatus/>
</cp:coreProperties>
</file>