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<sst xmlns="http://schemas.openxmlformats.org/spreadsheetml/2006/main" count="114" uniqueCount="103">
  <si>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</si>
  <si>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</si>
  <si>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</si>
  <si>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Ларина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</si>
  <si>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</si>
  <si>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</si>
  <si>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</si>
  <si>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</si>
  <si>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</si>
  <si>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</si>
  <si>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</si>
  <si>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</si>
  <si>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</si>
  <si>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</si>
  <si>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</si>
  <si>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</si>
  <si>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</si>
  <si>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</si>
  <si>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</si>
  <si>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</si>
  <si>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</si>
  <si>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</si>
  <si>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Н/2008-26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</si>
  <si>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</si>
  <si>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</si>
  <si>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</si>
  <si>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</si>
  <si>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</si>
  <si>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</si>
  <si>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</si>
  <si>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</si>
  <si>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</si>
  <si>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</si>
  <si>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</si>
  <si>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</si>
  <si>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</si>
  <si>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</si>
  <si>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</si>
  <si>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</si>
  <si>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</si>
  <si>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</si>
  <si>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</si>
  <si>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</si>
  <si>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№5  по ул. Ларина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</si>
  <si>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</si>
  <si>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</si>
  <si>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</si>
  <si>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</si>
  <si>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</si>
  <si>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</si>
  <si>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</si>
  <si>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</si>
  <si>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</si>
  <si>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267.69 </t>
    </r>
    <r>
      <rPr>
        <sz val="10"/>
        <rFont val="Arial Cyr"/>
        <family val="0"/>
      </rPr>
      <t>тыс.рублей, в том числе:</t>
    </r>
  </si>
  <si>
    <t>иготовление и установка подъездных козырьков - 88.33 т.р.</t>
  </si>
  <si>
    <t>ремонт цоколя, очистка кровли от снега - 118.89 т.р.</t>
  </si>
  <si>
    <t>ремонт систем ЦО - 3.52 т.р.</t>
  </si>
  <si>
    <t>окраска ограждений подъездов, газовых труб - 3.91 т.р.</t>
  </si>
  <si>
    <t>содержание аварийной службы - 18.98 т.р.</t>
  </si>
  <si>
    <t>пожарная декларация - 3.64 т.р.</t>
  </si>
  <si>
    <t>уборка мусора из подвала, с чердака - 23.67 т.р.</t>
  </si>
  <si>
    <t>прочее - 6.75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</si>
  <si>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Ларина, д. 5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</si>
  <si>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</si>
  <si>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</si>
  <si>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</si>
  <si>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</si>
  <si>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</si>
  <si>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</si>
  <si>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</si>
  <si>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</si>
  <si>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</si>
  <si>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</si>
  <si>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</si>
  <si>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</si>
  <si>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</si>
  <si>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</si>
  <si>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</si>
  <si>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5</t>
  </si>
  <si>
    <t>установка прибора учета эл. энергии</t>
  </si>
  <si>
    <t>1 шт.</t>
  </si>
  <si>
    <t>установка КУУТЭ</t>
  </si>
  <si>
    <t>замена системы ЦО</t>
  </si>
  <si>
    <t>193 м.п.</t>
  </si>
  <si>
    <t>замена ТП</t>
  </si>
  <si>
    <t>ремонт канализации</t>
  </si>
  <si>
    <t>61 м.п.</t>
  </si>
  <si>
    <t>тех.надзор</t>
  </si>
  <si>
    <t>расчет тепловой изоляции</t>
  </si>
  <si>
    <t>капитальный ремонт кровли: устройство карнизных свесов, промазка фальцев, ремонт кирпичной кладки стен, штукатурка дымовых труб</t>
  </si>
  <si>
    <t>136 м.п., 680 кв.м., 2,5 куб.м., 100 кв.м.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</si>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</sst>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6" fillId="0" borderId="26" xfId="0" applyFont="1" applyBorder="1" applyAlignment="1">
      <alignment/>
    </xf>
    <xf numFmtId="2" fontId="16" fillId="0" borderId="22" xfId="0" applyNumberFormat="1" applyFont="1" applyBorder="1" applyAlignment="1">
      <alignment horizontal="center"/>
    </xf>
    <xf numFmtId="2" fontId="16" fillId="0" borderId="26" xfId="61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625" style="32" customWidth="1"/>
    <col min="4" max="4" width="13.25390625" style="32" customWidth="1"/>
    <col min="5" max="5" width="11.125" style="32" customWidth="1"/>
    <col min="6" max="6" width="13.25390625" style="32" customWidth="1"/>
    <col min="7" max="7" width="11.875" style="32" customWidth="1"/>
    <col min="8" max="8" width="13.25390625" style="32" customWidth="1"/>
    <col min="9" max="9" width="22.75390625" style="32" customWidth="1"/>
    <col min="10" max="10" width="10.12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9" t="s">
        <v>1</v>
      </c>
      <c r="D5" s="89"/>
      <c r="E5" s="89"/>
      <c r="F5" s="89"/>
      <c r="G5" s="89"/>
      <c r="H5" s="89"/>
      <c r="I5" s="89"/>
    </row>
    <row r="6" spans="3:9" ht="12.75">
      <c r="C6" s="90" t="s">
        <v>2</v>
      </c>
      <c r="D6" s="90"/>
      <c r="E6" s="90"/>
      <c r="F6" s="90"/>
      <c r="G6" s="90"/>
      <c r="H6" s="90"/>
      <c r="I6" s="90"/>
    </row>
    <row r="7" spans="3:9" ht="13.5" thickBot="1">
      <c r="C7" s="90" t="s">
        <v>3</v>
      </c>
      <c r="D7" s="90"/>
      <c r="E7" s="90"/>
      <c r="F7" s="90"/>
      <c r="G7" s="90"/>
      <c r="H7" s="90"/>
      <c r="I7" s="90"/>
    </row>
    <row r="8" spans="3:9" ht="6" customHeight="1" hidden="1" thickBot="1">
      <c r="C8" s="91"/>
      <c r="D8" s="91"/>
      <c r="E8" s="91"/>
      <c r="F8" s="91"/>
      <c r="G8" s="91"/>
      <c r="H8" s="91"/>
      <c r="I8" s="91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92" t="s">
        <v>11</v>
      </c>
      <c r="D10" s="93"/>
      <c r="E10" s="93"/>
      <c r="F10" s="93"/>
      <c r="G10" s="93"/>
      <c r="H10" s="93"/>
      <c r="I10" s="94"/>
    </row>
    <row r="11" spans="3:9" ht="13.5" customHeight="1" thickBot="1">
      <c r="C11" s="12" t="s">
        <v>12</v>
      </c>
      <c r="D11" s="13">
        <v>38233.810000000056</v>
      </c>
      <c r="E11" s="14">
        <f>467494.12</f>
        <v>467494.12</v>
      </c>
      <c r="F11" s="14">
        <v>451760.06</v>
      </c>
      <c r="G11" s="14">
        <f>+F11</f>
        <v>451760.06</v>
      </c>
      <c r="H11" s="14">
        <f>+D11+E11-F11</f>
        <v>53967.87000000005</v>
      </c>
      <c r="I11" s="95" t="s">
        <v>13</v>
      </c>
    </row>
    <row r="12" spans="3:9" ht="13.5" customHeight="1" thickBot="1">
      <c r="C12" s="12" t="s">
        <v>14</v>
      </c>
      <c r="D12" s="13">
        <v>23219.48999999999</v>
      </c>
      <c r="E12" s="15">
        <f>173949.33-9831.62</f>
        <v>164117.71</v>
      </c>
      <c r="F12" s="15">
        <v>141889.56</v>
      </c>
      <c r="G12" s="14">
        <f>+F12</f>
        <v>141889.56</v>
      </c>
      <c r="H12" s="14">
        <f>+D12+E12-F12</f>
        <v>45447.639999999985</v>
      </c>
      <c r="I12" s="96"/>
    </row>
    <row r="13" spans="3:9" ht="13.5" customHeight="1" thickBot="1">
      <c r="C13" s="12" t="s">
        <v>15</v>
      </c>
      <c r="D13" s="13">
        <v>13046.209999999992</v>
      </c>
      <c r="E13" s="15">
        <f>133846.83+779.53</f>
        <v>134626.36</v>
      </c>
      <c r="F13" s="15">
        <v>121088.19</v>
      </c>
      <c r="G13" s="14">
        <f>+F13</f>
        <v>121088.19</v>
      </c>
      <c r="H13" s="14">
        <f>+D13+E13-F13</f>
        <v>26584.379999999976</v>
      </c>
      <c r="I13" s="95" t="s">
        <v>16</v>
      </c>
    </row>
    <row r="14" spans="3:9" ht="13.5" customHeight="1" thickBot="1">
      <c r="C14" s="12" t="s">
        <v>17</v>
      </c>
      <c r="D14" s="13">
        <v>6710.949999999997</v>
      </c>
      <c r="E14" s="15">
        <f>18142.47-1022.42+44753.33+260.44</f>
        <v>62133.82000000001</v>
      </c>
      <c r="F14" s="15">
        <f>40487.29+14859.76</f>
        <v>55347.05</v>
      </c>
      <c r="G14" s="14">
        <f>+F14</f>
        <v>55347.05</v>
      </c>
      <c r="H14" s="14">
        <f>+D14+E14-F14</f>
        <v>13497.720000000001</v>
      </c>
      <c r="I14" s="97"/>
    </row>
    <row r="15" spans="3:9" ht="13.5" thickBot="1">
      <c r="C15" s="12" t="s">
        <v>18</v>
      </c>
      <c r="D15" s="16">
        <f>SUM(D11:D14)</f>
        <v>81210.46000000004</v>
      </c>
      <c r="E15" s="16">
        <f>SUM(E11:E14)</f>
        <v>828372.01</v>
      </c>
      <c r="F15" s="16">
        <f>SUM(F11:F14)</f>
        <v>770084.8600000001</v>
      </c>
      <c r="G15" s="16">
        <f>SUM(G11:G14)</f>
        <v>770084.8600000001</v>
      </c>
      <c r="H15" s="16">
        <f>SUM(H11:H14)</f>
        <v>139497.61000000002</v>
      </c>
      <c r="I15" s="17"/>
    </row>
    <row r="16" spans="3:9" ht="13.5" customHeight="1" thickBot="1">
      <c r="C16" s="93" t="s">
        <v>19</v>
      </c>
      <c r="D16" s="93"/>
      <c r="E16" s="93"/>
      <c r="F16" s="93"/>
      <c r="G16" s="93"/>
      <c r="H16" s="93"/>
      <c r="I16" s="93"/>
    </row>
    <row r="17" spans="3:9" ht="51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18" customHeight="1" thickBot="1">
      <c r="C18" s="9" t="s">
        <v>21</v>
      </c>
      <c r="D18" s="20">
        <v>24368.600000000006</v>
      </c>
      <c r="E18" s="21">
        <v>265213</v>
      </c>
      <c r="F18" s="21">
        <v>257488.96</v>
      </c>
      <c r="G18" s="21">
        <f aca="true" t="shared" si="0" ref="G18:G24">+F18</f>
        <v>257488.96</v>
      </c>
      <c r="H18" s="21">
        <f aca="true" t="shared" si="1" ref="H18:H24">+D18+E18-F18</f>
        <v>32092.639999999985</v>
      </c>
      <c r="I18" s="95" t="s">
        <v>22</v>
      </c>
    </row>
    <row r="19" spans="3:10" ht="21" customHeight="1" thickBot="1">
      <c r="C19" s="12" t="s">
        <v>23</v>
      </c>
      <c r="D19" s="13">
        <v>10742.630000000005</v>
      </c>
      <c r="E19" s="14">
        <v>95834.74</v>
      </c>
      <c r="F19" s="14">
        <v>93614.09</v>
      </c>
      <c r="G19" s="22">
        <v>267687.4</v>
      </c>
      <c r="H19" s="21">
        <f t="shared" si="1"/>
        <v>12963.280000000013</v>
      </c>
      <c r="I19" s="96"/>
      <c r="J19" s="23"/>
    </row>
    <row r="20" spans="3:9" ht="13.5" customHeight="1" thickBot="1">
      <c r="C20" s="18" t="s">
        <v>24</v>
      </c>
      <c r="D20" s="24">
        <v>5210.0799999999945</v>
      </c>
      <c r="E20" s="14">
        <v>103736.04</v>
      </c>
      <c r="F20" s="14">
        <v>103614.3</v>
      </c>
      <c r="G20" s="22">
        <f>43.6*1000+62.45*1000+326.2*1000</f>
        <v>432250</v>
      </c>
      <c r="H20" s="21">
        <f t="shared" si="1"/>
        <v>5331.819999999992</v>
      </c>
      <c r="I20" s="25"/>
    </row>
    <row r="21" spans="3:9" ht="14.25" customHeight="1" hidden="1" thickBot="1">
      <c r="C21" s="12" t="s">
        <v>25</v>
      </c>
      <c r="D21" s="13">
        <v>0</v>
      </c>
      <c r="E21" s="14"/>
      <c r="F21" s="14"/>
      <c r="G21" s="21">
        <f t="shared" si="0"/>
        <v>0</v>
      </c>
      <c r="H21" s="21">
        <f t="shared" si="1"/>
        <v>0</v>
      </c>
      <c r="I21" s="26" t="s">
        <v>26</v>
      </c>
    </row>
    <row r="22" spans="3:9" ht="13.5" thickBot="1">
      <c r="C22" s="12" t="s">
        <v>27</v>
      </c>
      <c r="D22" s="13">
        <v>4109.510000000002</v>
      </c>
      <c r="E22" s="14">
        <v>67881.99</v>
      </c>
      <c r="F22" s="14">
        <v>64856.14</v>
      </c>
      <c r="G22" s="21">
        <f t="shared" si="0"/>
        <v>64856.14</v>
      </c>
      <c r="H22" s="21">
        <f t="shared" si="1"/>
        <v>7135.360000000001</v>
      </c>
      <c r="I22" s="26" t="s">
        <v>28</v>
      </c>
    </row>
    <row r="23" spans="3:9" ht="24.75" customHeight="1" thickBot="1">
      <c r="C23" s="12" t="s">
        <v>29</v>
      </c>
      <c r="D23" s="13">
        <v>727.1999999999998</v>
      </c>
      <c r="E23" s="15">
        <v>8321.46</v>
      </c>
      <c r="F23" s="15">
        <v>8070.97</v>
      </c>
      <c r="G23" s="21">
        <f t="shared" si="0"/>
        <v>8070.97</v>
      </c>
      <c r="H23" s="21">
        <f t="shared" si="1"/>
        <v>977.6899999999996</v>
      </c>
      <c r="I23" s="26" t="s">
        <v>30</v>
      </c>
    </row>
    <row r="24" spans="3:9" ht="14.25" customHeight="1" thickBot="1">
      <c r="C24" s="18" t="s">
        <v>31</v>
      </c>
      <c r="D24" s="13">
        <v>0</v>
      </c>
      <c r="E24" s="15">
        <v>30847.04</v>
      </c>
      <c r="F24" s="15">
        <v>27501.01</v>
      </c>
      <c r="G24" s="21">
        <f t="shared" si="0"/>
        <v>27501.01</v>
      </c>
      <c r="H24" s="21">
        <f t="shared" si="1"/>
        <v>3346.0300000000025</v>
      </c>
      <c r="I24" s="26"/>
    </row>
    <row r="25" spans="3:9" ht="24.75" customHeight="1" hidden="1" thickBot="1">
      <c r="C25" s="12" t="s">
        <v>32</v>
      </c>
      <c r="D25" s="25"/>
      <c r="E25" s="15"/>
      <c r="F25" s="15"/>
      <c r="G25" s="15"/>
      <c r="H25" s="15"/>
      <c r="I25" s="26" t="s">
        <v>33</v>
      </c>
    </row>
    <row r="26" spans="3:9" s="27" customFormat="1" ht="17.25" customHeight="1" thickBot="1">
      <c r="C26" s="12" t="s">
        <v>18</v>
      </c>
      <c r="D26" s="16">
        <f>SUM(D18:D25)</f>
        <v>45158.020000000004</v>
      </c>
      <c r="E26" s="16">
        <f>SUM(E18:E25)</f>
        <v>571834.27</v>
      </c>
      <c r="F26" s="16">
        <f>SUM(F18:F25)</f>
        <v>555145.47</v>
      </c>
      <c r="G26" s="16">
        <f>SUM(G18:G25)</f>
        <v>1057854.48</v>
      </c>
      <c r="H26" s="16">
        <f>SUM(H18:H25)</f>
        <v>61846.81999999999</v>
      </c>
      <c r="I26" s="25"/>
    </row>
    <row r="27" spans="3:9" ht="13.5" customHeight="1" thickBot="1">
      <c r="C27" s="98" t="s">
        <v>34</v>
      </c>
      <c r="D27" s="98"/>
      <c r="E27" s="98"/>
      <c r="F27" s="98"/>
      <c r="G27" s="98"/>
      <c r="H27" s="98"/>
      <c r="I27" s="98"/>
    </row>
    <row r="28" spans="3:9" ht="27" customHeight="1" thickBot="1">
      <c r="C28" s="28" t="s">
        <v>35</v>
      </c>
      <c r="D28" s="99" t="s">
        <v>36</v>
      </c>
      <c r="E28" s="100"/>
      <c r="F28" s="100"/>
      <c r="G28" s="100"/>
      <c r="H28" s="101"/>
      <c r="I28" s="29" t="s">
        <v>37</v>
      </c>
    </row>
    <row r="29" spans="3:8" ht="14.25" customHeight="1">
      <c r="C29" s="30" t="s">
        <v>38</v>
      </c>
      <c r="D29" s="30"/>
      <c r="E29" s="30"/>
      <c r="F29" s="30"/>
      <c r="G29" s="30"/>
      <c r="H29" s="31">
        <f>+H15+H26+H28</f>
        <v>201344.43</v>
      </c>
    </row>
    <row r="30" spans="3:4" ht="15">
      <c r="C30" s="33" t="s">
        <v>39</v>
      </c>
      <c r="D30" s="33"/>
    </row>
    <row r="31" spans="3:9" ht="12.75" customHeight="1">
      <c r="C31" s="34" t="s">
        <v>40</v>
      </c>
      <c r="D31" s="35"/>
      <c r="E31" s="35"/>
      <c r="F31" s="35"/>
      <c r="G31" s="35"/>
      <c r="H31" s="35"/>
      <c r="I31" s="35"/>
    </row>
  </sheetData>
  <sheetProtection/>
  <mergeCells count="11">
    <mergeCell ref="I13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6" customWidth="1"/>
    <col min="2" max="2" width="13.25390625" style="36" customWidth="1"/>
    <col min="3" max="3" width="13.875" style="36" customWidth="1"/>
    <col min="4" max="4" width="14.00390625" style="36" customWidth="1"/>
    <col min="5" max="5" width="13.875" style="36" customWidth="1"/>
    <col min="6" max="6" width="14.875" style="36" customWidth="1"/>
    <col min="7" max="7" width="15.875" style="36" customWidth="1"/>
    <col min="8" max="8" width="14.25390625" style="36" customWidth="1"/>
    <col min="9" max="16384" width="9.125" style="36" customWidth="1"/>
  </cols>
  <sheetData>
    <row r="1" spans="1:8" ht="15">
      <c r="A1" s="102" t="s">
        <v>41</v>
      </c>
      <c r="B1" s="102"/>
      <c r="C1" s="102"/>
      <c r="D1" s="102"/>
      <c r="E1" s="102"/>
      <c r="F1" s="102"/>
      <c r="G1" s="102"/>
      <c r="H1" s="102"/>
    </row>
    <row r="2" spans="1:8" ht="15">
      <c r="A2" s="102" t="s">
        <v>42</v>
      </c>
      <c r="B2" s="102"/>
      <c r="C2" s="102"/>
      <c r="D2" s="102"/>
      <c r="E2" s="102"/>
      <c r="F2" s="102"/>
      <c r="G2" s="102"/>
      <c r="H2" s="102"/>
    </row>
    <row r="3" spans="1:8" ht="15">
      <c r="A3" s="102" t="s">
        <v>43</v>
      </c>
      <c r="B3" s="102"/>
      <c r="C3" s="102"/>
      <c r="D3" s="102"/>
      <c r="E3" s="102"/>
      <c r="F3" s="102"/>
      <c r="G3" s="102"/>
      <c r="H3" s="102"/>
    </row>
    <row r="4" spans="1:8" ht="60">
      <c r="A4" s="37" t="s">
        <v>44</v>
      </c>
      <c r="B4" s="38" t="s">
        <v>45</v>
      </c>
      <c r="C4" s="38" t="s">
        <v>46</v>
      </c>
      <c r="D4" s="38" t="s">
        <v>47</v>
      </c>
      <c r="E4" s="38" t="s">
        <v>48</v>
      </c>
      <c r="F4" s="38" t="s">
        <v>49</v>
      </c>
      <c r="G4" s="38" t="s">
        <v>50</v>
      </c>
      <c r="H4" s="37" t="s">
        <v>51</v>
      </c>
    </row>
    <row r="5" spans="1:8" ht="15">
      <c r="A5" s="39" t="s">
        <v>52</v>
      </c>
      <c r="B5" s="39">
        <v>-73.81</v>
      </c>
      <c r="C5" s="39">
        <v>95.83</v>
      </c>
      <c r="D5" s="39">
        <v>93.61</v>
      </c>
      <c r="E5" s="39">
        <v>2.16</v>
      </c>
      <c r="F5" s="39">
        <v>267.69</v>
      </c>
      <c r="G5" s="39">
        <v>12.96</v>
      </c>
      <c r="H5" s="39">
        <f>B5+C5+E5-F5</f>
        <v>-243.51</v>
      </c>
    </row>
    <row r="7" ht="15">
      <c r="A7" s="36" t="s">
        <v>53</v>
      </c>
    </row>
    <row r="8" ht="15">
      <c r="A8" s="36" t="s">
        <v>54</v>
      </c>
    </row>
    <row r="9" spans="1:5" ht="15">
      <c r="A9" s="36" t="s">
        <v>55</v>
      </c>
      <c r="C9" s="40"/>
      <c r="D9" s="40"/>
      <c r="E9" s="40"/>
    </row>
    <row r="10" ht="15">
      <c r="A10" s="36" t="s">
        <v>56</v>
      </c>
    </row>
    <row r="11" ht="15">
      <c r="A11" s="36" t="s">
        <v>57</v>
      </c>
    </row>
    <row r="12" ht="15">
      <c r="A12" s="36" t="s">
        <v>58</v>
      </c>
    </row>
    <row r="13" ht="15">
      <c r="A13" s="36" t="s">
        <v>59</v>
      </c>
    </row>
    <row r="14" ht="15">
      <c r="A14" s="36" t="s">
        <v>60</v>
      </c>
    </row>
    <row r="15" ht="15">
      <c r="A15" s="36" t="s">
        <v>61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3" t="s">
        <v>62</v>
      </c>
      <c r="B1" s="103"/>
      <c r="C1" s="103"/>
      <c r="D1" s="103"/>
      <c r="E1" s="103"/>
      <c r="F1" s="103"/>
      <c r="G1" s="103"/>
    </row>
    <row r="2" spans="1:7" ht="24.75" customHeight="1" thickBot="1">
      <c r="A2" s="104"/>
      <c r="B2" s="104"/>
      <c r="C2" s="104"/>
      <c r="D2" s="104"/>
      <c r="E2" s="104"/>
      <c r="F2" s="104"/>
      <c r="G2" s="104"/>
    </row>
    <row r="3" spans="1:7" ht="13.5" thickBot="1">
      <c r="A3" s="41"/>
      <c r="B3" s="42"/>
      <c r="C3" s="43"/>
      <c r="D3" s="42"/>
      <c r="E3" s="42"/>
      <c r="F3" s="105" t="s">
        <v>63</v>
      </c>
      <c r="G3" s="106"/>
    </row>
    <row r="4" spans="1:7" ht="12.75">
      <c r="A4" s="44" t="s">
        <v>64</v>
      </c>
      <c r="B4" s="45" t="s">
        <v>65</v>
      </c>
      <c r="C4" s="44" t="s">
        <v>66</v>
      </c>
      <c r="D4" s="45" t="s">
        <v>67</v>
      </c>
      <c r="E4" s="46" t="s">
        <v>68</v>
      </c>
      <c r="F4" s="46"/>
      <c r="G4" s="46"/>
    </row>
    <row r="5" spans="1:7" ht="12.75">
      <c r="A5" s="44" t="s">
        <v>69</v>
      </c>
      <c r="B5" s="45"/>
      <c r="C5" s="47"/>
      <c r="D5" s="45" t="s">
        <v>70</v>
      </c>
      <c r="E5" s="45" t="s">
        <v>71</v>
      </c>
      <c r="F5" s="45" t="s">
        <v>72</v>
      </c>
      <c r="G5" s="45" t="s">
        <v>73</v>
      </c>
    </row>
    <row r="6" spans="1:7" ht="12.75">
      <c r="A6" s="44"/>
      <c r="B6" s="45"/>
      <c r="C6" s="47"/>
      <c r="D6" s="45" t="s">
        <v>74</v>
      </c>
      <c r="E6" s="45"/>
      <c r="F6" s="45" t="s">
        <v>75</v>
      </c>
      <c r="G6" s="45" t="s">
        <v>76</v>
      </c>
    </row>
    <row r="7" spans="1:7" ht="12.75">
      <c r="A7" s="48"/>
      <c r="B7" s="49"/>
      <c r="C7" s="50"/>
      <c r="D7" s="49"/>
      <c r="E7" s="49"/>
      <c r="F7" s="49"/>
      <c r="G7" s="45" t="s">
        <v>77</v>
      </c>
    </row>
    <row r="8" spans="1:7" ht="13.5" thickBot="1">
      <c r="A8" s="51"/>
      <c r="B8" s="52"/>
      <c r="C8" s="53"/>
      <c r="D8" s="52"/>
      <c r="E8" s="52"/>
      <c r="F8" s="52"/>
      <c r="G8" s="52"/>
    </row>
    <row r="9" spans="1:7" ht="12.75">
      <c r="A9" s="42"/>
      <c r="B9" s="54"/>
      <c r="C9" s="43"/>
      <c r="D9" s="42"/>
      <c r="E9" s="42"/>
      <c r="F9" s="42"/>
      <c r="G9" s="54"/>
    </row>
    <row r="10" spans="1:7" ht="12.75">
      <c r="A10" s="45">
        <v>1</v>
      </c>
      <c r="B10" s="55" t="s">
        <v>78</v>
      </c>
      <c r="C10" s="44" t="s">
        <v>79</v>
      </c>
      <c r="D10" s="45" t="s">
        <v>80</v>
      </c>
      <c r="E10" s="56">
        <v>20.6</v>
      </c>
      <c r="F10" s="56">
        <f>E10*0.196</f>
        <v>4.0376</v>
      </c>
      <c r="G10" s="57">
        <f aca="true" t="shared" si="0" ref="G10:G17">+E10-F10</f>
        <v>16.5624</v>
      </c>
    </row>
    <row r="11" spans="1:7" ht="12.75">
      <c r="A11" s="45"/>
      <c r="B11" s="55"/>
      <c r="C11" s="44" t="s">
        <v>81</v>
      </c>
      <c r="D11" s="45" t="s">
        <v>80</v>
      </c>
      <c r="E11" s="56">
        <v>295.049</v>
      </c>
      <c r="F11" s="56">
        <f>E11*0.196</f>
        <v>57.829603999999996</v>
      </c>
      <c r="G11" s="57">
        <f t="shared" si="0"/>
        <v>237.219396</v>
      </c>
    </row>
    <row r="12" spans="1:7" ht="12.75">
      <c r="A12" s="45"/>
      <c r="B12" s="55"/>
      <c r="C12" s="44" t="s">
        <v>82</v>
      </c>
      <c r="D12" s="45" t="s">
        <v>83</v>
      </c>
      <c r="E12" s="56">
        <v>499.703</v>
      </c>
      <c r="F12" s="56">
        <v>24.991</v>
      </c>
      <c r="G12" s="57">
        <f t="shared" si="0"/>
        <v>474.712</v>
      </c>
    </row>
    <row r="13" spans="1:7" ht="12.75">
      <c r="A13" s="45"/>
      <c r="B13" s="55"/>
      <c r="C13" s="44" t="s">
        <v>84</v>
      </c>
      <c r="D13" s="45" t="s">
        <v>80</v>
      </c>
      <c r="E13" s="56">
        <v>247.525</v>
      </c>
      <c r="F13" s="56">
        <v>12.379</v>
      </c>
      <c r="G13" s="57">
        <f t="shared" si="0"/>
        <v>235.14600000000002</v>
      </c>
    </row>
    <row r="14" spans="1:7" ht="12.75">
      <c r="A14" s="45"/>
      <c r="B14" s="55"/>
      <c r="C14" s="44" t="s">
        <v>85</v>
      </c>
      <c r="D14" s="45" t="s">
        <v>86</v>
      </c>
      <c r="E14" s="56">
        <v>116.138</v>
      </c>
      <c r="F14" s="56">
        <v>5.808</v>
      </c>
      <c r="G14" s="57">
        <f t="shared" si="0"/>
        <v>110.33000000000001</v>
      </c>
    </row>
    <row r="15" spans="1:7" ht="12.75">
      <c r="A15" s="45"/>
      <c r="B15" s="55"/>
      <c r="C15" s="44" t="s">
        <v>87</v>
      </c>
      <c r="D15" s="45"/>
      <c r="E15" s="56">
        <v>11.585</v>
      </c>
      <c r="F15" s="56">
        <v>1</v>
      </c>
      <c r="G15" s="57">
        <f t="shared" si="0"/>
        <v>10.585</v>
      </c>
    </row>
    <row r="16" spans="1:7" ht="12.75">
      <c r="A16" s="45"/>
      <c r="B16" s="55"/>
      <c r="C16" s="47" t="s">
        <v>88</v>
      </c>
      <c r="D16" s="45"/>
      <c r="E16" s="56">
        <v>22</v>
      </c>
      <c r="F16" s="56">
        <f>E16</f>
        <v>22</v>
      </c>
      <c r="G16" s="57">
        <f t="shared" si="0"/>
        <v>0</v>
      </c>
    </row>
    <row r="17" spans="1:7" ht="63.75">
      <c r="A17" s="45"/>
      <c r="B17" s="55"/>
      <c r="C17" s="58" t="s">
        <v>89</v>
      </c>
      <c r="D17" s="59" t="s">
        <v>90</v>
      </c>
      <c r="E17" s="56">
        <v>304.2</v>
      </c>
      <c r="F17" s="56">
        <f>E17</f>
        <v>304.2</v>
      </c>
      <c r="G17" s="57">
        <f t="shared" si="0"/>
        <v>0</v>
      </c>
    </row>
    <row r="18" spans="1:7" ht="12.75">
      <c r="A18" s="45"/>
      <c r="B18" s="55"/>
      <c r="C18" s="44"/>
      <c r="D18" s="45"/>
      <c r="E18" s="56"/>
      <c r="F18" s="56"/>
      <c r="G18" s="57"/>
    </row>
    <row r="19" spans="1:7" ht="12.75">
      <c r="A19" s="45"/>
      <c r="B19" s="55"/>
      <c r="C19" s="60" t="s">
        <v>91</v>
      </c>
      <c r="D19" s="61"/>
      <c r="E19" s="62">
        <f>SUM(E10:E18)</f>
        <v>1516.8</v>
      </c>
      <c r="F19" s="62">
        <f>SUM(F10:F18)</f>
        <v>432.245204</v>
      </c>
      <c r="G19" s="62">
        <f>SUM(G10:G18)</f>
        <v>1084.554796</v>
      </c>
    </row>
    <row r="20" spans="1:7" ht="13.5" thickBot="1">
      <c r="A20" s="63"/>
      <c r="B20" s="64"/>
      <c r="C20" s="65"/>
      <c r="D20" s="66"/>
      <c r="E20" s="67"/>
      <c r="F20" s="67"/>
      <c r="G20" s="68"/>
    </row>
    <row r="21" spans="1:7" ht="12.75">
      <c r="A21" s="42"/>
      <c r="B21" s="54"/>
      <c r="C21" s="107"/>
      <c r="D21" s="69"/>
      <c r="E21" s="70"/>
      <c r="F21" s="71"/>
      <c r="G21" s="71"/>
    </row>
    <row r="22" spans="1:7" ht="12.75">
      <c r="A22" s="49"/>
      <c r="B22" s="72" t="s">
        <v>18</v>
      </c>
      <c r="C22" s="108"/>
      <c r="D22" s="47"/>
      <c r="E22" s="73">
        <f>E19</f>
        <v>1516.8</v>
      </c>
      <c r="F22" s="74">
        <f>+F19</f>
        <v>432.245204</v>
      </c>
      <c r="G22" s="75">
        <f>+E22-F22</f>
        <v>1084.554796</v>
      </c>
    </row>
    <row r="23" spans="1:7" ht="13.5" thickBot="1">
      <c r="A23" s="52"/>
      <c r="B23" s="76"/>
      <c r="C23" s="109"/>
      <c r="D23" s="77"/>
      <c r="E23" s="66"/>
      <c r="F23" s="78"/>
      <c r="G23" s="78"/>
    </row>
    <row r="25" spans="1:7" ht="57.75" customHeight="1">
      <c r="A25" s="79" t="s">
        <v>92</v>
      </c>
      <c r="B25" s="79" t="s">
        <v>93</v>
      </c>
      <c r="C25" s="79" t="s">
        <v>94</v>
      </c>
      <c r="D25" s="79" t="s">
        <v>95</v>
      </c>
      <c r="E25" s="80" t="s">
        <v>96</v>
      </c>
      <c r="F25" s="79" t="s">
        <v>97</v>
      </c>
      <c r="G25" s="81"/>
    </row>
    <row r="26" spans="1:7" ht="15">
      <c r="A26" s="82">
        <v>1</v>
      </c>
      <c r="B26" s="83">
        <v>5210.0799999999945</v>
      </c>
      <c r="C26" s="83">
        <v>103736.04</v>
      </c>
      <c r="D26" s="83">
        <v>103614.3</v>
      </c>
      <c r="E26" s="83">
        <v>5600</v>
      </c>
      <c r="F26" s="83">
        <f>+B26+C26-D26</f>
        <v>5331.819999999992</v>
      </c>
      <c r="G26" s="84"/>
    </row>
    <row r="27" ht="15">
      <c r="F27" s="85"/>
    </row>
    <row r="28" spans="1:5" ht="90">
      <c r="A28" s="79" t="s">
        <v>92</v>
      </c>
      <c r="B28" s="79" t="s">
        <v>98</v>
      </c>
      <c r="C28" s="79" t="s">
        <v>99</v>
      </c>
      <c r="D28" s="79" t="s">
        <v>100</v>
      </c>
      <c r="E28" s="79" t="s">
        <v>101</v>
      </c>
    </row>
    <row r="29" spans="1:5" ht="15">
      <c r="A29" s="86">
        <v>1</v>
      </c>
      <c r="B29" s="87">
        <v>54500</v>
      </c>
      <c r="C29" s="87">
        <f>+D26+E26</f>
        <v>109214.3</v>
      </c>
      <c r="D29" s="87">
        <v>432250</v>
      </c>
      <c r="E29" s="87">
        <f>+B29+C29-D29</f>
        <v>-268535.7</v>
      </c>
    </row>
    <row r="30" spans="1:5" ht="12.75">
      <c r="A30" s="50"/>
      <c r="B30" s="50"/>
      <c r="C30" s="88"/>
      <c r="D30" s="88"/>
      <c r="E30" s="47"/>
    </row>
    <row r="31" ht="12.75">
      <c r="B31" t="s">
        <v>102</v>
      </c>
    </row>
  </sheetData>
  <sheetProtection/>
  <mergeCells count="3">
    <mergeCell ref="A1:G2"/>
    <mergeCell ref="F3:G3"/>
    <mergeCell ref="C21:C23"/>
  </mergeCells>
  <printOptions horizontalCentered="1"/>
  <pageMargins left="0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2011-03-25T07:25:35Z</dcterms:created>
  <dcterms:modified xsi:type="dcterms:W3CDTF">2011-04-12T13:05:11Z</dcterms:modified>
  <cp:category/>
  <cp:version/>
  <cp:contentType/>
  <cp:contentStatus/>
</cp:coreProperties>
</file>