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<sst xmlns="http://schemas.openxmlformats.org/spreadsheetml/2006/main" count="108" uniqueCount="98">
  <si>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</si>
  <si>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</si>
  <si>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</si>
  <si>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13  по ул. Молодцова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</si>
  <si>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</si>
  <si>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</si>
  <si>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</si>
  <si>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</si>
  <si>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</si>
  <si>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</si>
  <si>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</si>
  <si>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</si>
  <si>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</si>
  <si>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 xml:space="preserve">ОАО"ТСК" 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</si>
  <si>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</si>
  <si>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</si>
  <si>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</si>
  <si>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</si>
  <si>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</si>
  <si>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</si>
  <si>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</si>
  <si>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</si>
  <si>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Н/2008-20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</si>
  <si>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</si>
  <si>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</si>
  <si>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</si>
  <si>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</si>
  <si>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</si>
  <si>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</si>
  <si>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</si>
  <si>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</si>
  <si>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</si>
  <si>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</si>
  <si>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ООО"ПСФ"Энергорос"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</si>
  <si>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</si>
  <si>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</si>
  <si>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</si>
  <si>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</si>
  <si>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Общая задолженность по дому  на 01.01.2011г.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</si>
  <si>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</si>
  <si>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</si>
  <si>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</si>
  <si>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</si>
  <si>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13 по ул. Молодцова с 01.01.2010г. по 31.12.2010г.</t>
  </si>
  <si>
    <t>№                             п/п</t>
  </si>
  <si>
    <t>Остаток на 01.01.2010г., тыс.руб.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</si>
  <si>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</si>
  <si>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</si>
  <si>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</si>
  <si>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</si>
  <si>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01.01.2011г.,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</si>
  <si>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</si>
  <si>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</si>
  <si>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564.81 </t>
    </r>
    <r>
      <rPr>
        <sz val="10"/>
        <rFont val="Arial Cyr"/>
        <family val="0"/>
      </rPr>
      <t>тыс.рублей, в том числе:</t>
    </r>
  </si>
  <si>
    <t>ремонт остекления, окон, замена дверей, замков - 6.19 т.р.</t>
  </si>
  <si>
    <t>ремонт системы ЦО, ГВС, ХВС, замена кранов - 30.23 т.р.</t>
  </si>
  <si>
    <t>содержание аварийной службы - 80.67 т.р.</t>
  </si>
  <si>
    <t>пожарная декларация - 27.95 т.р.</t>
  </si>
  <si>
    <t>окраска газ.труб, мусоропровода - 7.57 т.р.</t>
  </si>
  <si>
    <t>восстановление подъездного отопления - 376.76 т.р.</t>
  </si>
  <si>
    <t>очистка кровли, козырьков от снега - 14.46 т.р.</t>
  </si>
  <si>
    <t>прочее - 20.98 т.р.</t>
  </si>
  <si>
    <t>Отчет о реализации программы капитального ремонта жилого фонда ООО "УЮТ-СЕРВИС" в соответствии с ФЗ № 185 за период с 01 января 2010г. по 31 декабря 2010г.  по адресу г.Сертолово, ул. Молодцова, д. 13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</si>
  <si>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</si>
  <si>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</si>
  <si>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</si>
  <si>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</si>
  <si>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</si>
  <si>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</si>
  <si>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</si>
  <si>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</si>
  <si>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</si>
  <si>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</si>
  <si>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</si>
  <si>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</si>
  <si>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</si>
  <si>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</si>
  <si>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</si>
  <si>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</si>
  <si>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ул.Молодцова, д.13</t>
  </si>
  <si>
    <t>установка прибора учета эл.энергии</t>
  </si>
  <si>
    <t>2 шт.</t>
  </si>
  <si>
    <t>замена светильника, динамика, установка защитного фартучного устройства</t>
  </si>
  <si>
    <t>подъезды № 1-6</t>
  </si>
  <si>
    <t>герметизация швов</t>
  </si>
  <si>
    <t>400 м.п.</t>
  </si>
  <si>
    <t>Всего</t>
  </si>
  <si>
    <t>№ п/п</t>
  </si>
  <si>
    <t>Задолженность населения на 01.01.2010г., руб.</t>
  </si>
  <si>
    <t>Начислено за 2010 год, руб.</t>
  </si>
  <si>
    <t>Оплачено населением за 2010 год, руб.</t>
  </si>
  <si>
    <t>Доля МО Сертолово, руб.</t>
  </si>
  <si>
    <t>Задолженность населения на 01.01.2011г., руб.</t>
  </si>
  <si>
    <t>Остаток средств  на лицевом счете на 01.01.2010г., руб.</t>
  </si>
  <si>
    <t>Оплачено населением и МО Сертолово за 2010 год, руб.</t>
  </si>
  <si>
    <t>Израсходованно, руб.</t>
  </si>
  <si>
    <t>Остаток средств  на лицевом счете на 01.01.2011г., руб.</t>
  </si>
  <si>
    <t>Администрация ООО "УЮТ-СЕРВИС"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</si>
</sst>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37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9" fillId="0" borderId="15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/>
    </xf>
    <xf numFmtId="4" fontId="13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8" fillId="0" borderId="15" xfId="0" applyFont="1" applyFill="1" applyBorder="1" applyAlignment="1">
      <alignment horizontal="right" vertical="top" wrapText="1"/>
    </xf>
    <xf numFmtId="0" fontId="8" fillId="0" borderId="15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37" fillId="0" borderId="0" xfId="52">
      <alignment/>
      <protection/>
    </xf>
    <xf numFmtId="0" fontId="37" fillId="0" borderId="17" xfId="52" applyBorder="1" applyAlignment="1">
      <alignment horizontal="center" vertical="center" wrapText="1"/>
      <protection/>
    </xf>
    <xf numFmtId="0" fontId="37" fillId="0" borderId="17" xfId="52" applyFont="1" applyBorder="1" applyAlignment="1">
      <alignment horizontal="center" vertical="center" wrapText="1"/>
      <protection/>
    </xf>
    <xf numFmtId="0" fontId="45" fillId="0" borderId="17" xfId="52" applyFont="1" applyBorder="1" applyAlignment="1">
      <alignment horizontal="center" vertical="center"/>
      <protection/>
    </xf>
    <xf numFmtId="0" fontId="36" fillId="0" borderId="0" xfId="52" applyFont="1">
      <alignment/>
      <protection/>
    </xf>
    <xf numFmtId="0" fontId="37" fillId="0" borderId="0" xfId="52" applyBorder="1">
      <alignment/>
      <protection/>
    </xf>
    <xf numFmtId="0" fontId="17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4" xfId="0" applyNumberFormat="1" applyBorder="1" applyAlignment="1">
      <alignment horizontal="center"/>
    </xf>
    <xf numFmtId="9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22" xfId="0" applyBorder="1" applyAlignment="1">
      <alignment horizontal="center" wrapText="1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2" fontId="17" fillId="0" borderId="29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17" fillId="0" borderId="24" xfId="0" applyFont="1" applyBorder="1" applyAlignment="1">
      <alignment/>
    </xf>
    <xf numFmtId="0" fontId="17" fillId="0" borderId="24" xfId="0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/>
    </xf>
    <xf numFmtId="4" fontId="20" fillId="0" borderId="17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20" fillId="0" borderId="17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7" fillId="0" borderId="0" xfId="52" applyAlignment="1">
      <alignment horizontal="center"/>
      <protection/>
    </xf>
    <xf numFmtId="0" fontId="19" fillId="0" borderId="0" xfId="0" applyFont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6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8.25390625" style="35" customWidth="1"/>
    <col min="4" max="4" width="14.25390625" style="35" customWidth="1"/>
    <col min="5" max="5" width="12.25390625" style="35" customWidth="1"/>
    <col min="6" max="6" width="13.75390625" style="35" customWidth="1"/>
    <col min="7" max="7" width="13.375" style="35" customWidth="1"/>
    <col min="8" max="8" width="13.625" style="35" customWidth="1"/>
    <col min="9" max="9" width="22.75390625" style="35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94" t="s">
        <v>1</v>
      </c>
      <c r="D5" s="94"/>
      <c r="E5" s="94"/>
      <c r="F5" s="94"/>
      <c r="G5" s="94"/>
      <c r="H5" s="94"/>
      <c r="I5" s="94"/>
    </row>
    <row r="6" spans="3:9" ht="12.75">
      <c r="C6" s="95" t="s">
        <v>2</v>
      </c>
      <c r="D6" s="95"/>
      <c r="E6" s="95"/>
      <c r="F6" s="95"/>
      <c r="G6" s="95"/>
      <c r="H6" s="95"/>
      <c r="I6" s="95"/>
    </row>
    <row r="7" spans="3:9" ht="13.5" thickBot="1">
      <c r="C7" s="95" t="s">
        <v>3</v>
      </c>
      <c r="D7" s="95"/>
      <c r="E7" s="95"/>
      <c r="F7" s="95"/>
      <c r="G7" s="95"/>
      <c r="H7" s="95"/>
      <c r="I7" s="95"/>
    </row>
    <row r="8" spans="3:9" ht="6" customHeight="1" hidden="1" thickBot="1">
      <c r="C8" s="96"/>
      <c r="D8" s="96"/>
      <c r="E8" s="96"/>
      <c r="F8" s="96"/>
      <c r="G8" s="96"/>
      <c r="H8" s="96"/>
      <c r="I8" s="96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2" customHeight="1" thickBot="1">
      <c r="C10" s="97" t="s">
        <v>11</v>
      </c>
      <c r="D10" s="98"/>
      <c r="E10" s="98"/>
      <c r="F10" s="98"/>
      <c r="G10" s="98"/>
      <c r="H10" s="98"/>
      <c r="I10" s="99"/>
    </row>
    <row r="11" spans="3:9" ht="13.5" customHeight="1" thickBot="1">
      <c r="C11" s="12" t="s">
        <v>12</v>
      </c>
      <c r="D11" s="13">
        <v>181269.93000000017</v>
      </c>
      <c r="E11" s="14">
        <v>2889763.16</v>
      </c>
      <c r="F11" s="14">
        <v>2837627.41</v>
      </c>
      <c r="G11" s="14">
        <f>+F11</f>
        <v>2837627.41</v>
      </c>
      <c r="H11" s="14">
        <f>+D11+E11-F11</f>
        <v>233405.68000000017</v>
      </c>
      <c r="I11" s="100" t="s">
        <v>13</v>
      </c>
    </row>
    <row r="12" spans="3:9" ht="13.5" customHeight="1" thickBot="1">
      <c r="C12" s="12" t="s">
        <v>14</v>
      </c>
      <c r="D12" s="13">
        <v>161844.2699999998</v>
      </c>
      <c r="E12" s="15">
        <f>1614244.9-62052.91</f>
        <v>1552191.99</v>
      </c>
      <c r="F12" s="15">
        <v>1525286.65</v>
      </c>
      <c r="G12" s="14">
        <f>+F12</f>
        <v>1525286.65</v>
      </c>
      <c r="H12" s="14">
        <f>+D12+E12-F12</f>
        <v>188749.60999999987</v>
      </c>
      <c r="I12" s="101"/>
    </row>
    <row r="13" spans="3:9" ht="13.5" customHeight="1" thickBot="1">
      <c r="C13" s="12" t="s">
        <v>15</v>
      </c>
      <c r="D13" s="13">
        <v>72232.85999999999</v>
      </c>
      <c r="E13" s="15">
        <f>784996.95-31544.13</f>
        <v>753452.82</v>
      </c>
      <c r="F13" s="15">
        <v>733685.91</v>
      </c>
      <c r="G13" s="14">
        <f>+F13</f>
        <v>733685.91</v>
      </c>
      <c r="H13" s="14">
        <f>+D13+E13-F13</f>
        <v>91999.7699999999</v>
      </c>
      <c r="I13" s="100" t="s">
        <v>16</v>
      </c>
    </row>
    <row r="14" spans="3:9" ht="13.5" customHeight="1" thickBot="1">
      <c r="C14" s="12" t="s">
        <v>17</v>
      </c>
      <c r="D14" s="13">
        <v>40135.70000000007</v>
      </c>
      <c r="E14" s="15">
        <f>262478.07-10668.02+168554.32-6221.2</f>
        <v>414143.17</v>
      </c>
      <c r="F14" s="15">
        <f>159246.43+245201.75</f>
        <v>404448.18</v>
      </c>
      <c r="G14" s="14">
        <f>+F14</f>
        <v>404448.18</v>
      </c>
      <c r="H14" s="14">
        <f>+D14+E14-F14</f>
        <v>49830.69000000006</v>
      </c>
      <c r="I14" s="101"/>
    </row>
    <row r="15" spans="3:9" ht="13.5" thickBot="1">
      <c r="C15" s="12" t="s">
        <v>18</v>
      </c>
      <c r="D15" s="16">
        <f>SUM(D11:D14)</f>
        <v>455482.76</v>
      </c>
      <c r="E15" s="16">
        <f>SUM(E11:E14)</f>
        <v>5609551.140000001</v>
      </c>
      <c r="F15" s="16">
        <f>SUM(F11:F14)</f>
        <v>5501048.15</v>
      </c>
      <c r="G15" s="16">
        <f>SUM(G11:G14)</f>
        <v>5501048.15</v>
      </c>
      <c r="H15" s="16">
        <f>SUM(H11:H14)</f>
        <v>563985.75</v>
      </c>
      <c r="I15" s="17"/>
    </row>
    <row r="16" spans="3:9" ht="13.5" customHeight="1" thickBot="1">
      <c r="C16" s="98" t="s">
        <v>19</v>
      </c>
      <c r="D16" s="98"/>
      <c r="E16" s="98"/>
      <c r="F16" s="98"/>
      <c r="G16" s="98"/>
      <c r="H16" s="98"/>
      <c r="I16" s="98"/>
    </row>
    <row r="17" spans="3:9" ht="51" customHeight="1" thickBot="1">
      <c r="C17" s="18" t="s">
        <v>4</v>
      </c>
      <c r="D17" s="10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19" t="s">
        <v>20</v>
      </c>
    </row>
    <row r="18" spans="3:9" ht="19.5" customHeight="1" thickBot="1">
      <c r="C18" s="9" t="s">
        <v>21</v>
      </c>
      <c r="D18" s="20">
        <v>120946.28000000003</v>
      </c>
      <c r="E18" s="21">
        <v>1738026.24</v>
      </c>
      <c r="F18" s="21">
        <v>1713878.76</v>
      </c>
      <c r="G18" s="14">
        <f aca="true" t="shared" si="0" ref="G18:G24">+F18</f>
        <v>1713878.76</v>
      </c>
      <c r="H18" s="21">
        <f aca="true" t="shared" si="1" ref="H18:H25">+D18+E18-F18</f>
        <v>145093.76</v>
      </c>
      <c r="I18" s="100" t="s">
        <v>22</v>
      </c>
    </row>
    <row r="19" spans="3:10" ht="19.5" customHeight="1" thickBot="1">
      <c r="C19" s="12" t="s">
        <v>23</v>
      </c>
      <c r="D19" s="13">
        <v>48082.25999999989</v>
      </c>
      <c r="E19" s="14">
        <v>596013.75</v>
      </c>
      <c r="F19" s="14">
        <v>591026.54</v>
      </c>
      <c r="G19" s="22">
        <v>564813.57</v>
      </c>
      <c r="H19" s="21">
        <f t="shared" si="1"/>
        <v>53069.469999999856</v>
      </c>
      <c r="I19" s="101"/>
      <c r="J19" s="23"/>
    </row>
    <row r="20" spans="3:9" ht="13.5" thickBot="1">
      <c r="C20" s="18" t="s">
        <v>24</v>
      </c>
      <c r="D20" s="24">
        <v>3042.709999999999</v>
      </c>
      <c r="E20" s="14">
        <v>318644.68</v>
      </c>
      <c r="F20" s="14">
        <v>295425.34</v>
      </c>
      <c r="G20" s="22">
        <f>8.07*1000+321.9*1000</f>
        <v>329970</v>
      </c>
      <c r="H20" s="21">
        <f t="shared" si="1"/>
        <v>26262.04999999999</v>
      </c>
      <c r="I20" s="25"/>
    </row>
    <row r="21" spans="3:9" ht="23.25" thickBot="1">
      <c r="C21" s="12" t="s">
        <v>25</v>
      </c>
      <c r="D21" s="13">
        <v>19837.080000000016</v>
      </c>
      <c r="E21" s="14">
        <v>285050.75</v>
      </c>
      <c r="F21" s="14">
        <v>282354.73</v>
      </c>
      <c r="G21" s="14">
        <f>+F21</f>
        <v>282354.73</v>
      </c>
      <c r="H21" s="21">
        <f t="shared" si="1"/>
        <v>22533.100000000035</v>
      </c>
      <c r="I21" s="26" t="s">
        <v>26</v>
      </c>
    </row>
    <row r="22" spans="3:9" ht="13.5" thickBot="1">
      <c r="C22" s="12" t="s">
        <v>27</v>
      </c>
      <c r="D22" s="13">
        <v>18976.72999999998</v>
      </c>
      <c r="E22" s="14">
        <v>419571.35</v>
      </c>
      <c r="F22" s="22">
        <v>406199.14</v>
      </c>
      <c r="G22" s="14">
        <f t="shared" si="0"/>
        <v>406199.14</v>
      </c>
      <c r="H22" s="21">
        <f t="shared" si="1"/>
        <v>32348.939999999944</v>
      </c>
      <c r="I22" s="25" t="s">
        <v>28</v>
      </c>
    </row>
    <row r="23" spans="3:9" ht="27.75" customHeight="1" thickBot="1">
      <c r="C23" s="12" t="s">
        <v>29</v>
      </c>
      <c r="D23" s="13">
        <v>1372.7499999999964</v>
      </c>
      <c r="E23" s="15">
        <v>20844.68</v>
      </c>
      <c r="F23" s="15">
        <v>20501.26</v>
      </c>
      <c r="G23" s="14">
        <f t="shared" si="0"/>
        <v>20501.26</v>
      </c>
      <c r="H23" s="21">
        <f t="shared" si="1"/>
        <v>1716.1699999999983</v>
      </c>
      <c r="I23" s="25" t="s">
        <v>30</v>
      </c>
    </row>
    <row r="24" spans="3:9" ht="14.25" customHeight="1" thickBot="1">
      <c r="C24" s="18" t="s">
        <v>31</v>
      </c>
      <c r="D24" s="13">
        <v>0</v>
      </c>
      <c r="E24" s="15">
        <f>276238.57-6856.39</f>
        <v>269382.18</v>
      </c>
      <c r="F24" s="15">
        <v>249581.07</v>
      </c>
      <c r="G24" s="21">
        <f t="shared" si="0"/>
        <v>249581.07</v>
      </c>
      <c r="H24" s="21">
        <f t="shared" si="1"/>
        <v>19801.109999999986</v>
      </c>
      <c r="I24" s="25"/>
    </row>
    <row r="25" spans="3:9" ht="15.75" customHeight="1" thickBot="1">
      <c r="C25" s="12" t="s">
        <v>32</v>
      </c>
      <c r="D25" s="27">
        <v>0</v>
      </c>
      <c r="E25" s="15">
        <v>109755.53</v>
      </c>
      <c r="F25" s="15">
        <v>102728.66</v>
      </c>
      <c r="G25" s="14">
        <f>+F25</f>
        <v>102728.66</v>
      </c>
      <c r="H25" s="15">
        <f t="shared" si="1"/>
        <v>7026.869999999995</v>
      </c>
      <c r="I25" s="28" t="s">
        <v>33</v>
      </c>
    </row>
    <row r="26" spans="3:9" s="30" customFormat="1" ht="17.25" customHeight="1" thickBot="1">
      <c r="C26" s="12" t="s">
        <v>18</v>
      </c>
      <c r="D26" s="16">
        <f>SUM(D18:D25)</f>
        <v>212257.8099999999</v>
      </c>
      <c r="E26" s="16">
        <f>SUM(E18:E25)</f>
        <v>3757289.1600000006</v>
      </c>
      <c r="F26" s="16">
        <f>SUM(F18:F25)</f>
        <v>3661695.4999999995</v>
      </c>
      <c r="G26" s="16">
        <f>SUM(G18:G25)</f>
        <v>3670027.19</v>
      </c>
      <c r="H26" s="16">
        <f>SUM(H18:H25)</f>
        <v>307851.4699999998</v>
      </c>
      <c r="I26" s="29"/>
    </row>
    <row r="27" spans="3:9" ht="13.5" customHeight="1" thickBot="1">
      <c r="C27" s="102" t="s">
        <v>34</v>
      </c>
      <c r="D27" s="102"/>
      <c r="E27" s="102"/>
      <c r="F27" s="102"/>
      <c r="G27" s="102"/>
      <c r="H27" s="102"/>
      <c r="I27" s="102"/>
    </row>
    <row r="28" spans="3:9" ht="26.25" customHeight="1" thickBot="1">
      <c r="C28" s="31" t="s">
        <v>35</v>
      </c>
      <c r="D28" s="103" t="s">
        <v>36</v>
      </c>
      <c r="E28" s="104"/>
      <c r="F28" s="104"/>
      <c r="G28" s="104"/>
      <c r="H28" s="105"/>
      <c r="I28" s="32" t="s">
        <v>37</v>
      </c>
    </row>
    <row r="29" spans="3:8" ht="15" customHeight="1">
      <c r="C29" s="33" t="s">
        <v>38</v>
      </c>
      <c r="D29" s="33"/>
      <c r="E29" s="33"/>
      <c r="F29" s="33"/>
      <c r="G29" s="33"/>
      <c r="H29" s="34">
        <f>+H15+H26+H28</f>
        <v>871837.2199999997</v>
      </c>
    </row>
    <row r="30" spans="3:4" ht="14.25" customHeight="1">
      <c r="C30" s="36" t="s">
        <v>39</v>
      </c>
      <c r="D30" s="36"/>
    </row>
    <row r="31" spans="3:9" ht="12.75" customHeight="1">
      <c r="C31" s="37" t="s">
        <v>40</v>
      </c>
      <c r="D31" s="38"/>
      <c r="E31" s="38"/>
      <c r="F31" s="38"/>
      <c r="G31" s="38"/>
      <c r="H31" s="38"/>
      <c r="I31" s="38"/>
    </row>
    <row r="35" spans="3:9" ht="12.75">
      <c r="C35" s="1"/>
      <c r="D35" s="1"/>
      <c r="E35" s="1"/>
      <c r="F35" s="1"/>
      <c r="G35" s="1"/>
      <c r="H35" s="1"/>
      <c r="I35" s="1"/>
    </row>
    <row r="36" spans="3:9" ht="12.75">
      <c r="C36" s="1"/>
      <c r="D36" s="1"/>
      <c r="E36" s="1" t="s">
        <v>0</v>
      </c>
      <c r="F36" s="1"/>
      <c r="G36" s="1"/>
      <c r="H36" s="1"/>
      <c r="I36" s="1"/>
    </row>
  </sheetData>
  <sheetProtection/>
  <mergeCells count="11">
    <mergeCell ref="I13:I14"/>
    <mergeCell ref="C16:I16"/>
    <mergeCell ref="I18:I19"/>
    <mergeCell ref="C27:I27"/>
    <mergeCell ref="D28:H28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="120" zoomScaleSheetLayoutView="120" zoomScalePageLayoutView="0" workbookViewId="0" topLeftCell="A1">
      <selection activeCell="A1" sqref="A1:H1"/>
    </sheetView>
  </sheetViews>
  <sheetFormatPr defaultColWidth="9.00390625" defaultRowHeight="12.75"/>
  <cols>
    <col min="1" max="1" width="4.625" style="39" customWidth="1"/>
    <col min="2" max="2" width="13.25390625" style="39" customWidth="1"/>
    <col min="3" max="3" width="13.875" style="39" customWidth="1"/>
    <col min="4" max="4" width="14.00390625" style="39" customWidth="1"/>
    <col min="5" max="5" width="13.875" style="39" customWidth="1"/>
    <col min="6" max="6" width="14.875" style="39" customWidth="1"/>
    <col min="7" max="7" width="15.875" style="39" customWidth="1"/>
    <col min="8" max="8" width="13.625" style="39" customWidth="1"/>
    <col min="9" max="16384" width="9.125" style="39" customWidth="1"/>
  </cols>
  <sheetData>
    <row r="1" spans="1:8" ht="15">
      <c r="A1" s="106" t="s">
        <v>41</v>
      </c>
      <c r="B1" s="106"/>
      <c r="C1" s="106"/>
      <c r="D1" s="106"/>
      <c r="E1" s="106"/>
      <c r="F1" s="106"/>
      <c r="G1" s="106"/>
      <c r="H1" s="106"/>
    </row>
    <row r="2" spans="1:8" ht="15">
      <c r="A2" s="106" t="s">
        <v>42</v>
      </c>
      <c r="B2" s="106"/>
      <c r="C2" s="106"/>
      <c r="D2" s="106"/>
      <c r="E2" s="106"/>
      <c r="F2" s="106"/>
      <c r="G2" s="106"/>
      <c r="H2" s="106"/>
    </row>
    <row r="3" spans="1:8" ht="15">
      <c r="A3" s="106" t="s">
        <v>43</v>
      </c>
      <c r="B3" s="106"/>
      <c r="C3" s="106"/>
      <c r="D3" s="106"/>
      <c r="E3" s="106"/>
      <c r="F3" s="106"/>
      <c r="G3" s="106"/>
      <c r="H3" s="106"/>
    </row>
    <row r="4" spans="1:8" ht="60">
      <c r="A4" s="40" t="s">
        <v>44</v>
      </c>
      <c r="B4" s="41" t="s">
        <v>45</v>
      </c>
      <c r="C4" s="41" t="s">
        <v>46</v>
      </c>
      <c r="D4" s="41" t="s">
        <v>47</v>
      </c>
      <c r="E4" s="41" t="s">
        <v>48</v>
      </c>
      <c r="F4" s="41" t="s">
        <v>49</v>
      </c>
      <c r="G4" s="41" t="s">
        <v>50</v>
      </c>
      <c r="H4" s="40" t="s">
        <v>51</v>
      </c>
    </row>
    <row r="5" spans="1:8" ht="15">
      <c r="A5" s="42" t="s">
        <v>52</v>
      </c>
      <c r="B5" s="42">
        <v>-283.89</v>
      </c>
      <c r="C5" s="42">
        <v>596.01</v>
      </c>
      <c r="D5" s="42">
        <v>591.03</v>
      </c>
      <c r="E5" s="42">
        <v>4.32</v>
      </c>
      <c r="F5" s="42">
        <v>564.81</v>
      </c>
      <c r="G5" s="42">
        <v>53.07</v>
      </c>
      <c r="H5" s="42">
        <f>B5+C5+E5-F5</f>
        <v>-248.36999999999995</v>
      </c>
    </row>
    <row r="7" ht="15">
      <c r="A7" s="39" t="s">
        <v>53</v>
      </c>
    </row>
    <row r="8" ht="15">
      <c r="A8" s="39" t="s">
        <v>54</v>
      </c>
    </row>
    <row r="9" ht="15">
      <c r="A9" s="43" t="s">
        <v>55</v>
      </c>
    </row>
    <row r="10" ht="15">
      <c r="A10" s="39" t="s">
        <v>56</v>
      </c>
    </row>
    <row r="11" ht="15">
      <c r="A11" s="39" t="s">
        <v>57</v>
      </c>
    </row>
    <row r="12" ht="15">
      <c r="A12" s="39" t="s">
        <v>58</v>
      </c>
    </row>
    <row r="13" spans="1:5" ht="15">
      <c r="A13" s="39" t="s">
        <v>59</v>
      </c>
      <c r="C13" s="44"/>
      <c r="D13" s="44"/>
      <c r="E13" s="44"/>
    </row>
    <row r="14" spans="1:5" ht="15">
      <c r="A14" s="39" t="s">
        <v>60</v>
      </c>
      <c r="C14" s="44"/>
      <c r="D14" s="44"/>
      <c r="E14" s="44"/>
    </row>
    <row r="15" spans="1:5" ht="15">
      <c r="A15" s="39" t="s">
        <v>61</v>
      </c>
      <c r="C15" s="44"/>
      <c r="D15" s="44"/>
      <c r="E15" s="44"/>
    </row>
  </sheetData>
  <sheetProtection/>
  <mergeCells count="3">
    <mergeCell ref="A1:H1"/>
    <mergeCell ref="A2:H2"/>
    <mergeCell ref="A3:H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" sqref="A1:G2"/>
    </sheetView>
  </sheetViews>
  <sheetFormatPr defaultColWidth="9.00390625" defaultRowHeight="12.75"/>
  <cols>
    <col min="1" max="1" width="5.625" style="0" customWidth="1"/>
    <col min="2" max="2" width="18.753906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107" t="s">
        <v>62</v>
      </c>
      <c r="B1" s="107"/>
      <c r="C1" s="107"/>
      <c r="D1" s="107"/>
      <c r="E1" s="107"/>
      <c r="F1" s="107"/>
      <c r="G1" s="107"/>
      <c r="H1" s="45"/>
    </row>
    <row r="2" spans="1:7" ht="29.25" customHeight="1" thickBot="1">
      <c r="A2" s="108"/>
      <c r="B2" s="108"/>
      <c r="C2" s="108"/>
      <c r="D2" s="108"/>
      <c r="E2" s="108"/>
      <c r="F2" s="108"/>
      <c r="G2" s="108"/>
    </row>
    <row r="3" spans="1:8" ht="13.5" thickBot="1">
      <c r="A3" s="46"/>
      <c r="B3" s="47"/>
      <c r="C3" s="48"/>
      <c r="D3" s="47"/>
      <c r="E3" s="49"/>
      <c r="F3" s="109" t="s">
        <v>63</v>
      </c>
      <c r="G3" s="110"/>
      <c r="H3" s="47"/>
    </row>
    <row r="4" spans="1:8" ht="12.75">
      <c r="A4" s="50" t="s">
        <v>64</v>
      </c>
      <c r="B4" s="51" t="s">
        <v>65</v>
      </c>
      <c r="C4" s="52" t="s">
        <v>66</v>
      </c>
      <c r="D4" s="51" t="s">
        <v>67</v>
      </c>
      <c r="E4" s="53" t="s">
        <v>68</v>
      </c>
      <c r="F4" s="54"/>
      <c r="G4" s="54"/>
      <c r="H4" s="54" t="s">
        <v>69</v>
      </c>
    </row>
    <row r="5" spans="1:8" ht="12.75">
      <c r="A5" s="50" t="s">
        <v>70</v>
      </c>
      <c r="B5" s="51"/>
      <c r="C5" s="52"/>
      <c r="D5" s="51" t="s">
        <v>71</v>
      </c>
      <c r="E5" s="55" t="s">
        <v>72</v>
      </c>
      <c r="F5" s="51" t="s">
        <v>73</v>
      </c>
      <c r="G5" s="51" t="s">
        <v>74</v>
      </c>
      <c r="H5" s="51"/>
    </row>
    <row r="6" spans="1:8" ht="12.75">
      <c r="A6" s="50"/>
      <c r="B6" s="51"/>
      <c r="C6" s="52"/>
      <c r="D6" s="51" t="s">
        <v>75</v>
      </c>
      <c r="E6" s="56"/>
      <c r="F6" s="51" t="s">
        <v>76</v>
      </c>
      <c r="G6" s="51" t="s">
        <v>77</v>
      </c>
      <c r="H6" s="57"/>
    </row>
    <row r="7" spans="1:8" ht="12.75">
      <c r="A7" s="58"/>
      <c r="B7" s="57"/>
      <c r="C7" s="59"/>
      <c r="D7" s="57"/>
      <c r="E7" s="56"/>
      <c r="F7" s="57"/>
      <c r="G7" s="51" t="s">
        <v>78</v>
      </c>
      <c r="H7" s="57"/>
    </row>
    <row r="8" spans="1:8" ht="13.5" thickBot="1">
      <c r="A8" s="60"/>
      <c r="B8" s="61"/>
      <c r="C8" s="62"/>
      <c r="D8" s="61"/>
      <c r="E8" s="63"/>
      <c r="F8" s="61"/>
      <c r="G8" s="61"/>
      <c r="H8" s="61"/>
    </row>
    <row r="9" spans="1:8" ht="12.75">
      <c r="A9" s="47"/>
      <c r="B9" s="49"/>
      <c r="C9" s="46"/>
      <c r="D9" s="47"/>
      <c r="E9" s="49"/>
      <c r="F9" s="49"/>
      <c r="G9" s="49"/>
      <c r="H9" s="49"/>
    </row>
    <row r="10" spans="1:8" ht="12.75" customHeight="1">
      <c r="A10" s="51">
        <v>1</v>
      </c>
      <c r="B10" s="56" t="s">
        <v>79</v>
      </c>
      <c r="C10" s="50" t="s">
        <v>80</v>
      </c>
      <c r="D10" s="51" t="s">
        <v>81</v>
      </c>
      <c r="E10" s="64">
        <v>41.2</v>
      </c>
      <c r="F10" s="65">
        <f>E10*0.1958</f>
        <v>8.06696</v>
      </c>
      <c r="G10" s="65">
        <f>+E10-F10</f>
        <v>33.13304</v>
      </c>
      <c r="H10" s="55"/>
    </row>
    <row r="11" spans="1:8" ht="38.25">
      <c r="A11" s="51"/>
      <c r="B11" s="56"/>
      <c r="C11" s="66" t="s">
        <v>82</v>
      </c>
      <c r="D11" s="51" t="s">
        <v>83</v>
      </c>
      <c r="E11" s="65">
        <v>89.9</v>
      </c>
      <c r="F11" s="65">
        <f>E11</f>
        <v>89.9</v>
      </c>
      <c r="G11" s="65">
        <f>+E11-F11</f>
        <v>0</v>
      </c>
      <c r="H11" s="55"/>
    </row>
    <row r="12" spans="1:8" ht="12.75">
      <c r="A12" s="51"/>
      <c r="B12" s="56"/>
      <c r="C12" s="50" t="s">
        <v>84</v>
      </c>
      <c r="D12" s="51" t="s">
        <v>85</v>
      </c>
      <c r="E12" s="64">
        <v>232</v>
      </c>
      <c r="F12" s="65">
        <f>E12</f>
        <v>232</v>
      </c>
      <c r="G12" s="65">
        <f>+E12-F12</f>
        <v>0</v>
      </c>
      <c r="H12" s="55"/>
    </row>
    <row r="13" spans="1:8" ht="12.75">
      <c r="A13" s="51"/>
      <c r="B13" s="56"/>
      <c r="C13" s="50"/>
      <c r="D13" s="51"/>
      <c r="E13" s="65"/>
      <c r="F13" s="65"/>
      <c r="G13" s="65"/>
      <c r="H13" s="55"/>
    </row>
    <row r="14" spans="1:8" ht="12.75">
      <c r="A14" s="51"/>
      <c r="B14" s="56"/>
      <c r="C14" s="50"/>
      <c r="D14" s="51"/>
      <c r="E14" s="67"/>
      <c r="F14" s="68"/>
      <c r="G14" s="65"/>
      <c r="H14" s="69"/>
    </row>
    <row r="15" spans="1:8" ht="12.75">
      <c r="A15" s="51"/>
      <c r="B15" s="56"/>
      <c r="C15" s="70" t="s">
        <v>86</v>
      </c>
      <c r="D15" s="71"/>
      <c r="E15" s="72">
        <f>SUM(E10:E14)</f>
        <v>363.1</v>
      </c>
      <c r="F15" s="72">
        <f>SUM(F10:F14)</f>
        <v>329.96696</v>
      </c>
      <c r="G15" s="72">
        <f>SUM(G10:G14)</f>
        <v>33.13304</v>
      </c>
      <c r="H15" s="55"/>
    </row>
    <row r="16" spans="1:8" ht="13.5" thickBot="1">
      <c r="A16" s="73"/>
      <c r="B16" s="74"/>
      <c r="C16" s="75"/>
      <c r="D16" s="76"/>
      <c r="E16" s="67"/>
      <c r="F16" s="67"/>
      <c r="G16" s="67"/>
      <c r="H16" s="69"/>
    </row>
    <row r="17" spans="1:8" ht="12.75">
      <c r="A17" s="47"/>
      <c r="B17" s="49"/>
      <c r="C17" s="77"/>
      <c r="D17" s="77"/>
      <c r="E17" s="78"/>
      <c r="F17" s="78"/>
      <c r="G17" s="78"/>
      <c r="H17" s="77"/>
    </row>
    <row r="18" spans="1:8" ht="12.75">
      <c r="A18" s="57"/>
      <c r="B18" s="79" t="s">
        <v>18</v>
      </c>
      <c r="C18" s="80"/>
      <c r="D18" s="80"/>
      <c r="E18" s="81">
        <f>E15</f>
        <v>363.1</v>
      </c>
      <c r="F18" s="81">
        <f>F15</f>
        <v>329.96696</v>
      </c>
      <c r="G18" s="81">
        <f>G15</f>
        <v>33.13304</v>
      </c>
      <c r="H18" s="81">
        <f>H15</f>
        <v>0</v>
      </c>
    </row>
    <row r="19" spans="1:8" ht="13.5" thickBot="1">
      <c r="A19" s="61"/>
      <c r="B19" s="63"/>
      <c r="C19" s="82"/>
      <c r="D19" s="82"/>
      <c r="E19" s="83"/>
      <c r="F19" s="83"/>
      <c r="G19" s="83"/>
      <c r="H19" s="83"/>
    </row>
    <row r="20" spans="1:8" ht="12.75">
      <c r="A20" s="59"/>
      <c r="B20" s="59"/>
      <c r="C20" s="84"/>
      <c r="D20" s="84"/>
      <c r="E20" s="52"/>
      <c r="F20" s="52"/>
      <c r="G20" s="52"/>
      <c r="H20" s="52"/>
    </row>
    <row r="21" spans="1:8" ht="12.75">
      <c r="A21" s="59"/>
      <c r="B21" s="59"/>
      <c r="C21" s="84"/>
      <c r="D21" s="84"/>
      <c r="E21" s="52"/>
      <c r="F21" s="52"/>
      <c r="G21" s="52"/>
      <c r="H21" s="52"/>
    </row>
    <row r="22" spans="1:8" ht="74.25" customHeight="1">
      <c r="A22" s="85" t="s">
        <v>87</v>
      </c>
      <c r="B22" s="85" t="s">
        <v>88</v>
      </c>
      <c r="C22" s="85" t="s">
        <v>89</v>
      </c>
      <c r="D22" s="85" t="s">
        <v>90</v>
      </c>
      <c r="E22" s="86" t="s">
        <v>91</v>
      </c>
      <c r="F22" s="85" t="s">
        <v>92</v>
      </c>
      <c r="G22" s="87"/>
      <c r="H22" s="52"/>
    </row>
    <row r="23" spans="1:8" ht="15">
      <c r="A23" s="88">
        <v>1</v>
      </c>
      <c r="B23" s="89">
        <v>3042.709999999999</v>
      </c>
      <c r="C23" s="89">
        <v>318644.68</v>
      </c>
      <c r="D23" s="89">
        <v>295425.34</v>
      </c>
      <c r="E23" s="89">
        <v>54200</v>
      </c>
      <c r="F23" s="89">
        <f>+B23+C23-D23</f>
        <v>26262.04999999999</v>
      </c>
      <c r="G23" s="90"/>
      <c r="H23" s="52"/>
    </row>
    <row r="25" spans="1:5" ht="90">
      <c r="A25" s="85" t="s">
        <v>87</v>
      </c>
      <c r="B25" s="85" t="s">
        <v>93</v>
      </c>
      <c r="C25" s="85" t="s">
        <v>94</v>
      </c>
      <c r="D25" s="85" t="s">
        <v>95</v>
      </c>
      <c r="E25" s="85" t="s">
        <v>96</v>
      </c>
    </row>
    <row r="26" spans="1:5" ht="15">
      <c r="A26" s="91">
        <v>1</v>
      </c>
      <c r="B26" s="92">
        <v>-37400</v>
      </c>
      <c r="C26" s="92">
        <f>+D23+E23</f>
        <v>349625.34</v>
      </c>
      <c r="D26" s="92">
        <v>329970</v>
      </c>
      <c r="E26" s="92">
        <f>+B26+C26-D26</f>
        <v>-17744.659999999974</v>
      </c>
    </row>
    <row r="28" spans="2:5" ht="12.75">
      <c r="B28" t="s">
        <v>97</v>
      </c>
      <c r="E28" s="93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2011-03-25T07:19:28Z</dcterms:created>
  <dcterms:modified xsi:type="dcterms:W3CDTF">2011-04-12T13:11:20Z</dcterms:modified>
  <cp:category/>
  <cp:version/>
  <cp:contentType/>
  <cp:contentStatus/>
</cp:coreProperties>
</file>