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<sst xmlns="http://schemas.openxmlformats.org/spreadsheetml/2006/main" count="110" uniqueCount="100">
  <si>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</si>
  <si>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</si>
  <si>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</si>
  <si>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</si>
  <si>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</si>
  <si>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</si>
  <si>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</si>
  <si>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</si>
  <si>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</si>
  <si>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</si>
  <si>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</si>
  <si>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</si>
  <si>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</si>
  <si>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</si>
  <si>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</si>
  <si>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</si>
  <si>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</si>
  <si>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</si>
  <si>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</si>
  <si>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</si>
  <si>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</si>
  <si>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</si>
  <si>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</si>
  <si>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</si>
  <si>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</si>
  <si>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</si>
  <si>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</si>
  <si>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</si>
  <si>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</si>
  <si>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</si>
  <si>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</si>
  <si>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</si>
  <si>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</si>
  <si>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</si>
  <si>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</si>
  <si>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</si>
  <si>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</si>
  <si>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</si>
  <si>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</si>
  <si>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</si>
  <si>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</si>
  <si>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</si>
  <si>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</si>
  <si>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</si>
  <si>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</si>
  <si>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</si>
  <si>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</si>
  <si>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</si>
  <si>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</si>
  <si>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</si>
  <si>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</si>
  <si>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</si>
  <si>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</si>
  <si>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931.15 </t>
    </r>
    <r>
      <rPr>
        <sz val="10"/>
        <rFont val="Arial Cyr"/>
        <family val="0"/>
      </rPr>
      <t>тыс.рублей, в том числе:</t>
    </r>
  </si>
  <si>
    <t>ремонт кровли и очистка козырька от снега - 5.96 т.р.</t>
  </si>
  <si>
    <t>окраска газ. и фан.труб, стояков, задвижек, мус.баков, мусоропровода, скамеек - 27.43 т.р.</t>
  </si>
  <si>
    <t>содержание аварийной службы - 61.19 т.р.</t>
  </si>
  <si>
    <t>пожарная декларация - 27.82 т.р.</t>
  </si>
  <si>
    <t>ремонт лифт. оборудования - 4.73 т.р.</t>
  </si>
  <si>
    <t>ремонт коммунального освещения - 6.49 т.р.</t>
  </si>
  <si>
    <t>ремонт ЦО, ГВС, ХВС, восстановление отопления в подъезде - 754.69 т.р.</t>
  </si>
  <si>
    <t>прочее - 42.84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</si>
  <si>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</si>
  <si>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</si>
  <si>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</si>
  <si>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</si>
  <si>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</si>
  <si>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</si>
  <si>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</si>
  <si>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</si>
  <si>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</si>
  <si>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</si>
  <si>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</si>
  <si>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</si>
  <si>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</si>
  <si>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</si>
  <si>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</si>
  <si>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</si>
  <si>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</si>
  <si>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д.9</t>
  </si>
  <si>
    <t>установка прибора учета эл.энергии</t>
  </si>
  <si>
    <t>2 шт.</t>
  </si>
  <si>
    <t>капитальный ремонт ХВС</t>
  </si>
  <si>
    <t>156 м.п.</t>
  </si>
  <si>
    <t>замена светильника, динамика</t>
  </si>
  <si>
    <t>подъезды № 1,3,4,5</t>
  </si>
  <si>
    <t>герметизация швов</t>
  </si>
  <si>
    <t>180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</si>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</sst>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35" fillId="0" borderId="0" xfId="52" applyFont="1">
      <alignment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00390625" style="34" customWidth="1"/>
    <col min="4" max="4" width="14.625" style="34" customWidth="1"/>
    <col min="5" max="5" width="13.125" style="34" customWidth="1"/>
    <col min="6" max="6" width="12.875" style="34" customWidth="1"/>
    <col min="7" max="7" width="12.25390625" style="34" customWidth="1"/>
    <col min="8" max="8" width="14.125" style="34" customWidth="1"/>
    <col min="9" max="9" width="22.75390625" style="34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9" t="s">
        <v>1</v>
      </c>
      <c r="D5" s="99"/>
      <c r="E5" s="99"/>
      <c r="F5" s="99"/>
      <c r="G5" s="99"/>
      <c r="H5" s="99"/>
      <c r="I5" s="99"/>
    </row>
    <row r="6" spans="3:9" ht="12.75">
      <c r="C6" s="100" t="s">
        <v>2</v>
      </c>
      <c r="D6" s="100"/>
      <c r="E6" s="100"/>
      <c r="F6" s="100"/>
      <c r="G6" s="100"/>
      <c r="H6" s="100"/>
      <c r="I6" s="100"/>
    </row>
    <row r="7" spans="3:9" ht="13.5" thickBot="1">
      <c r="C7" s="100" t="s">
        <v>3</v>
      </c>
      <c r="D7" s="100"/>
      <c r="E7" s="100"/>
      <c r="F7" s="100"/>
      <c r="G7" s="100"/>
      <c r="H7" s="100"/>
      <c r="I7" s="100"/>
    </row>
    <row r="8" spans="3:9" ht="6" customHeight="1" hidden="1" thickBot="1">
      <c r="C8" s="101"/>
      <c r="D8" s="101"/>
      <c r="E8" s="101"/>
      <c r="F8" s="101"/>
      <c r="G8" s="101"/>
      <c r="H8" s="101"/>
      <c r="I8" s="10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102" t="s">
        <v>11</v>
      </c>
      <c r="D10" s="94"/>
      <c r="E10" s="94"/>
      <c r="F10" s="94"/>
      <c r="G10" s="94"/>
      <c r="H10" s="94"/>
      <c r="I10" s="103"/>
    </row>
    <row r="11" spans="3:9" ht="13.5" customHeight="1" thickBot="1">
      <c r="C11" s="12" t="s">
        <v>12</v>
      </c>
      <c r="D11" s="13">
        <v>160980.85999999987</v>
      </c>
      <c r="E11" s="14">
        <f>2940875.86-0.01</f>
        <v>2940875.85</v>
      </c>
      <c r="F11" s="14">
        <v>2884445.61</v>
      </c>
      <c r="G11" s="14">
        <f>+F11</f>
        <v>2884445.61</v>
      </c>
      <c r="H11" s="14">
        <f>+D11+E11-F11</f>
        <v>217411.1000000001</v>
      </c>
      <c r="I11" s="92" t="s">
        <v>13</v>
      </c>
    </row>
    <row r="12" spans="3:9" ht="13.5" customHeight="1" thickBot="1">
      <c r="C12" s="12" t="s">
        <v>14</v>
      </c>
      <c r="D12" s="13">
        <v>133523.80000000028</v>
      </c>
      <c r="E12" s="15">
        <f>1744357.27-86282.11</f>
        <v>1658075.16</v>
      </c>
      <c r="F12" s="15">
        <v>1613696.85</v>
      </c>
      <c r="G12" s="14">
        <f>+F12</f>
        <v>1613696.85</v>
      </c>
      <c r="H12" s="14">
        <f>+D12+E12-F12</f>
        <v>177902.1100000001</v>
      </c>
      <c r="I12" s="93"/>
    </row>
    <row r="13" spans="3:9" ht="13.5" customHeight="1" thickBot="1">
      <c r="C13" s="12" t="s">
        <v>15</v>
      </c>
      <c r="D13" s="13">
        <v>58750.479999999865</v>
      </c>
      <c r="E13" s="15">
        <f>700610.69-32002.31</f>
        <v>668608.3799999999</v>
      </c>
      <c r="F13" s="15">
        <v>671639.14</v>
      </c>
      <c r="G13" s="14">
        <f>+F13</f>
        <v>671639.14</v>
      </c>
      <c r="H13" s="14">
        <f>+D13+E13-F13</f>
        <v>55719.71999999974</v>
      </c>
      <c r="I13" s="92" t="s">
        <v>16</v>
      </c>
    </row>
    <row r="14" spans="3:9" ht="13.5" customHeight="1" thickBot="1">
      <c r="C14" s="12" t="s">
        <v>17</v>
      </c>
      <c r="D14" s="13">
        <v>33328.169999999984</v>
      </c>
      <c r="E14" s="15">
        <f>234347.2-11191.81+181922.35-8783.87</f>
        <v>396293.87</v>
      </c>
      <c r="F14" s="15">
        <f>169215.1+224186.77</f>
        <v>393401.87</v>
      </c>
      <c r="G14" s="14">
        <f>+F14</f>
        <v>393401.87</v>
      </c>
      <c r="H14" s="14">
        <f>+D14+E14-F14</f>
        <v>36220.169999999984</v>
      </c>
      <c r="I14" s="93"/>
    </row>
    <row r="15" spans="3:9" ht="13.5" thickBot="1">
      <c r="C15" s="12" t="s">
        <v>18</v>
      </c>
      <c r="D15" s="16">
        <f>SUM(D11:D14)</f>
        <v>386583.31</v>
      </c>
      <c r="E15" s="16">
        <f>SUM(E11:E14)</f>
        <v>5663853.26</v>
      </c>
      <c r="F15" s="16">
        <f>SUM(F11:F14)</f>
        <v>5563183.47</v>
      </c>
      <c r="G15" s="16">
        <f>SUM(G11:G14)</f>
        <v>5563183.47</v>
      </c>
      <c r="H15" s="16">
        <f>SUM(H11:H14)</f>
        <v>487253.0999999999</v>
      </c>
      <c r="I15" s="12"/>
    </row>
    <row r="16" spans="3:9" ht="13.5" customHeight="1" thickBot="1">
      <c r="C16" s="94" t="s">
        <v>19</v>
      </c>
      <c r="D16" s="94"/>
      <c r="E16" s="94"/>
      <c r="F16" s="94"/>
      <c r="G16" s="94"/>
      <c r="H16" s="94"/>
      <c r="I16" s="94"/>
    </row>
    <row r="17" spans="3:9" ht="41.2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5" customHeight="1" thickBot="1">
      <c r="C18" s="9" t="s">
        <v>21</v>
      </c>
      <c r="D18" s="19">
        <v>105525.72999999998</v>
      </c>
      <c r="E18" s="20">
        <f>1768758.75-692.62</f>
        <v>1768066.13</v>
      </c>
      <c r="F18" s="20">
        <v>1741688.64</v>
      </c>
      <c r="G18" s="20">
        <f aca="true" t="shared" si="0" ref="G18:G25">+F18</f>
        <v>1741688.64</v>
      </c>
      <c r="H18" s="20">
        <f aca="true" t="shared" si="1" ref="H18:H24">+D18+E18-F18</f>
        <v>131903.21999999997</v>
      </c>
      <c r="I18" s="92" t="s">
        <v>22</v>
      </c>
    </row>
    <row r="19" spans="3:10" ht="18" customHeight="1" thickBot="1">
      <c r="C19" s="12" t="s">
        <v>23</v>
      </c>
      <c r="D19" s="13">
        <v>41202.380000000005</v>
      </c>
      <c r="E19" s="14">
        <v>606122.14</v>
      </c>
      <c r="F19" s="14">
        <v>600658.81</v>
      </c>
      <c r="G19" s="21">
        <v>931150.21</v>
      </c>
      <c r="H19" s="20">
        <f t="shared" si="1"/>
        <v>46665.70999999996</v>
      </c>
      <c r="I19" s="93"/>
      <c r="J19" s="22"/>
    </row>
    <row r="20" spans="3:9" ht="13.5" thickBot="1">
      <c r="C20" s="17" t="s">
        <v>24</v>
      </c>
      <c r="D20" s="23">
        <v>15625.849999999991</v>
      </c>
      <c r="E20" s="14">
        <v>376068.8</v>
      </c>
      <c r="F20" s="14">
        <v>366298.26</v>
      </c>
      <c r="G20" s="21">
        <f>8.07*1000+807.08*1000</f>
        <v>815150</v>
      </c>
      <c r="H20" s="20">
        <f t="shared" si="1"/>
        <v>25396.389999999956</v>
      </c>
      <c r="I20" s="24"/>
    </row>
    <row r="21" spans="3:9" ht="23.25" thickBot="1">
      <c r="C21" s="12" t="s">
        <v>25</v>
      </c>
      <c r="D21" s="13">
        <v>17895.20000000001</v>
      </c>
      <c r="E21" s="14">
        <v>290008.19</v>
      </c>
      <c r="F21" s="14">
        <v>286103.68</v>
      </c>
      <c r="G21" s="20">
        <f t="shared" si="0"/>
        <v>286103.68</v>
      </c>
      <c r="H21" s="20">
        <f t="shared" si="1"/>
        <v>21799.71000000002</v>
      </c>
      <c r="I21" s="25" t="s">
        <v>26</v>
      </c>
    </row>
    <row r="22" spans="3:9" ht="13.5" thickBot="1">
      <c r="C22" s="12" t="s">
        <v>27</v>
      </c>
      <c r="D22" s="13">
        <v>16466.72999999998</v>
      </c>
      <c r="E22" s="14">
        <v>426997.71</v>
      </c>
      <c r="F22" s="14">
        <v>413211.28</v>
      </c>
      <c r="G22" s="20">
        <f t="shared" si="0"/>
        <v>413211.28</v>
      </c>
      <c r="H22" s="20">
        <f t="shared" si="1"/>
        <v>30253.159999999974</v>
      </c>
      <c r="I22" s="24" t="s">
        <v>28</v>
      </c>
    </row>
    <row r="23" spans="3:9" ht="26.25" customHeight="1" thickBot="1">
      <c r="C23" s="12" t="s">
        <v>29</v>
      </c>
      <c r="D23" s="13">
        <v>1209.3300000000017</v>
      </c>
      <c r="E23" s="15">
        <v>21215.91</v>
      </c>
      <c r="F23" s="15">
        <v>20853.07</v>
      </c>
      <c r="G23" s="20">
        <f t="shared" si="0"/>
        <v>20853.07</v>
      </c>
      <c r="H23" s="20">
        <f t="shared" si="1"/>
        <v>1572.170000000002</v>
      </c>
      <c r="I23" s="24" t="s">
        <v>30</v>
      </c>
    </row>
    <row r="24" spans="3:9" ht="14.25" customHeight="1" thickBot="1">
      <c r="C24" s="17" t="s">
        <v>31</v>
      </c>
      <c r="D24" s="13">
        <v>0</v>
      </c>
      <c r="E24" s="15">
        <f>282005.04-7388.11</f>
        <v>274616.93</v>
      </c>
      <c r="F24" s="15">
        <v>252977.13</v>
      </c>
      <c r="G24" s="20">
        <f t="shared" si="0"/>
        <v>252977.13</v>
      </c>
      <c r="H24" s="20">
        <f t="shared" si="1"/>
        <v>21639.79999999999</v>
      </c>
      <c r="I24" s="24"/>
    </row>
    <row r="25" spans="3:9" ht="15.75" customHeight="1" thickBot="1">
      <c r="C25" s="12" t="s">
        <v>32</v>
      </c>
      <c r="D25" s="26">
        <v>0</v>
      </c>
      <c r="E25" s="15">
        <v>108874.94</v>
      </c>
      <c r="F25" s="15">
        <v>101951.97</v>
      </c>
      <c r="G25" s="20">
        <f t="shared" si="0"/>
        <v>101951.97</v>
      </c>
      <c r="H25" s="15">
        <f>+D25+E25-F25</f>
        <v>6922.970000000001</v>
      </c>
      <c r="I25" s="27" t="s">
        <v>33</v>
      </c>
    </row>
    <row r="26" spans="3:9" s="29" customFormat="1" ht="17.25" customHeight="1" thickBot="1">
      <c r="C26" s="12" t="s">
        <v>18</v>
      </c>
      <c r="D26" s="16">
        <f>SUM(D18:D25)</f>
        <v>197925.21999999997</v>
      </c>
      <c r="E26" s="16">
        <f>SUM(E18:E25)</f>
        <v>3871970.75</v>
      </c>
      <c r="F26" s="16">
        <f>SUM(F18:F25)</f>
        <v>3783742.84</v>
      </c>
      <c r="G26" s="16">
        <f>SUM(G18:G25)</f>
        <v>4563085.9799999995</v>
      </c>
      <c r="H26" s="16">
        <f>SUM(H18:H25)</f>
        <v>286153.1299999999</v>
      </c>
      <c r="I26" s="28"/>
    </row>
    <row r="27" spans="3:9" ht="13.5" customHeight="1" thickBot="1">
      <c r="C27" s="95" t="s">
        <v>34</v>
      </c>
      <c r="D27" s="95"/>
      <c r="E27" s="95"/>
      <c r="F27" s="95"/>
      <c r="G27" s="95"/>
      <c r="H27" s="95"/>
      <c r="I27" s="95"/>
    </row>
    <row r="28" spans="3:9" ht="25.5" customHeight="1" thickBot="1">
      <c r="C28" s="30" t="s">
        <v>35</v>
      </c>
      <c r="D28" s="96" t="s">
        <v>36</v>
      </c>
      <c r="E28" s="97"/>
      <c r="F28" s="97"/>
      <c r="G28" s="97"/>
      <c r="H28" s="98"/>
      <c r="I28" s="31" t="s">
        <v>37</v>
      </c>
    </row>
    <row r="29" spans="3:8" ht="16.5" customHeight="1">
      <c r="C29" s="32" t="s">
        <v>38</v>
      </c>
      <c r="D29" s="32"/>
      <c r="E29" s="32"/>
      <c r="F29" s="32"/>
      <c r="G29" s="32"/>
      <c r="H29" s="33">
        <f>+H15+H26+H28</f>
        <v>773406.2299999997</v>
      </c>
    </row>
    <row r="30" spans="3:4" ht="15">
      <c r="C30" s="35" t="s">
        <v>39</v>
      </c>
      <c r="D30" s="35"/>
    </row>
    <row r="31" spans="3:9" ht="12.75" customHeight="1">
      <c r="C31" s="36" t="s">
        <v>40</v>
      </c>
      <c r="D31" s="37"/>
      <c r="E31" s="37"/>
      <c r="F31" s="37"/>
      <c r="G31" s="37"/>
      <c r="H31" s="37"/>
      <c r="I31" s="37"/>
    </row>
    <row r="33" ht="12.75" hidden="1"/>
    <row r="34" ht="12.75" hidden="1"/>
    <row r="35" spans="3:9" ht="12.75" hidden="1">
      <c r="C35" s="1"/>
      <c r="D35" s="1"/>
      <c r="E35" s="1"/>
      <c r="F35" s="1"/>
      <c r="G35" s="1"/>
      <c r="H35" s="1"/>
      <c r="I35" s="1"/>
    </row>
    <row r="36" spans="3:9" ht="12.75" hidden="1">
      <c r="C36" s="1"/>
      <c r="D36" s="1"/>
      <c r="E36" s="1" t="s">
        <v>0</v>
      </c>
      <c r="F36" s="1"/>
      <c r="G36" s="1"/>
      <c r="H36" s="1"/>
      <c r="I36" s="1"/>
    </row>
    <row r="37" spans="3:9" ht="13.5" hidden="1" thickBot="1">
      <c r="C37" s="3"/>
      <c r="D37" s="4"/>
      <c r="E37" s="5"/>
      <c r="F37" s="5"/>
      <c r="G37" s="5"/>
      <c r="H37" s="5"/>
      <c r="I37" s="6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75390625" style="38" customWidth="1"/>
    <col min="9" max="16384" width="9.125" style="38" customWidth="1"/>
  </cols>
  <sheetData>
    <row r="1" spans="1:8" ht="15">
      <c r="A1" s="104" t="s">
        <v>41</v>
      </c>
      <c r="B1" s="104"/>
      <c r="C1" s="104"/>
      <c r="D1" s="104"/>
      <c r="E1" s="104"/>
      <c r="F1" s="104"/>
      <c r="G1" s="104"/>
      <c r="H1" s="104"/>
    </row>
    <row r="2" spans="1:8" ht="15">
      <c r="A2" s="104" t="s">
        <v>42</v>
      </c>
      <c r="B2" s="104"/>
      <c r="C2" s="104"/>
      <c r="D2" s="104"/>
      <c r="E2" s="104"/>
      <c r="F2" s="104"/>
      <c r="G2" s="104"/>
      <c r="H2" s="104"/>
    </row>
    <row r="3" spans="1:8" ht="15">
      <c r="A3" s="104" t="s">
        <v>43</v>
      </c>
      <c r="B3" s="104"/>
      <c r="C3" s="104"/>
      <c r="D3" s="104"/>
      <c r="E3" s="104"/>
      <c r="F3" s="104"/>
      <c r="G3" s="104"/>
      <c r="H3" s="104"/>
    </row>
    <row r="4" spans="1:8" ht="60">
      <c r="A4" s="39" t="s">
        <v>44</v>
      </c>
      <c r="B4" s="40" t="s">
        <v>45</v>
      </c>
      <c r="C4" s="40" t="s">
        <v>46</v>
      </c>
      <c r="D4" s="40" t="s">
        <v>47</v>
      </c>
      <c r="E4" s="40" t="s">
        <v>48</v>
      </c>
      <c r="F4" s="40" t="s">
        <v>49</v>
      </c>
      <c r="G4" s="40" t="s">
        <v>50</v>
      </c>
      <c r="H4" s="39" t="s">
        <v>51</v>
      </c>
    </row>
    <row r="5" spans="1:8" ht="15">
      <c r="A5" s="41" t="s">
        <v>52</v>
      </c>
      <c r="B5" s="41">
        <v>-181.83</v>
      </c>
      <c r="C5" s="41">
        <v>606.12</v>
      </c>
      <c r="D5" s="41">
        <v>600.66</v>
      </c>
      <c r="E5" s="41">
        <v>4.32</v>
      </c>
      <c r="F5" s="41">
        <v>931.15</v>
      </c>
      <c r="G5" s="41">
        <v>46.67</v>
      </c>
      <c r="H5" s="41">
        <f>B5+C5+E5-F5</f>
        <v>-502.54</v>
      </c>
    </row>
    <row r="7" ht="15">
      <c r="A7" s="38" t="s">
        <v>53</v>
      </c>
    </row>
    <row r="8" ht="15">
      <c r="A8" s="38" t="s">
        <v>54</v>
      </c>
    </row>
    <row r="9" ht="15">
      <c r="A9" s="38" t="s">
        <v>55</v>
      </c>
    </row>
    <row r="10" ht="15">
      <c r="A10" s="38" t="s">
        <v>56</v>
      </c>
    </row>
    <row r="11" ht="15">
      <c r="A11" s="38" t="s">
        <v>57</v>
      </c>
    </row>
    <row r="12" spans="1:5" ht="15">
      <c r="A12" s="38" t="s">
        <v>58</v>
      </c>
      <c r="C12" s="42"/>
      <c r="D12" s="42"/>
      <c r="E12" s="42"/>
    </row>
    <row r="13" spans="1:5" ht="15">
      <c r="A13" s="38" t="s">
        <v>59</v>
      </c>
      <c r="C13" s="42"/>
      <c r="D13" s="42"/>
      <c r="E13" s="42"/>
    </row>
    <row r="14" spans="1:5" ht="15">
      <c r="A14" s="43" t="s">
        <v>60</v>
      </c>
      <c r="C14" s="42"/>
      <c r="D14" s="42"/>
      <c r="E14" s="42"/>
    </row>
    <row r="15" ht="15">
      <c r="A15" s="38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62</v>
      </c>
      <c r="B1" s="105"/>
      <c r="C1" s="105"/>
      <c r="D1" s="105"/>
      <c r="E1" s="105"/>
      <c r="F1" s="105"/>
      <c r="G1" s="105"/>
      <c r="H1" s="44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5"/>
      <c r="B3" s="46"/>
      <c r="C3" s="47"/>
      <c r="D3" s="46"/>
      <c r="E3" s="48"/>
      <c r="F3" s="107" t="s">
        <v>63</v>
      </c>
      <c r="G3" s="108"/>
      <c r="H3" s="46"/>
    </row>
    <row r="4" spans="1:8" ht="12.75">
      <c r="A4" s="49" t="s">
        <v>64</v>
      </c>
      <c r="B4" s="50" t="s">
        <v>65</v>
      </c>
      <c r="C4" s="51" t="s">
        <v>66</v>
      </c>
      <c r="D4" s="50" t="s">
        <v>67</v>
      </c>
      <c r="E4" s="52" t="s">
        <v>68</v>
      </c>
      <c r="F4" s="53"/>
      <c r="G4" s="53"/>
      <c r="H4" s="53" t="s">
        <v>69</v>
      </c>
    </row>
    <row r="5" spans="1:8" ht="12.75">
      <c r="A5" s="49" t="s">
        <v>70</v>
      </c>
      <c r="B5" s="50"/>
      <c r="C5" s="51"/>
      <c r="D5" s="50" t="s">
        <v>71</v>
      </c>
      <c r="E5" s="54" t="s">
        <v>72</v>
      </c>
      <c r="F5" s="50" t="s">
        <v>73</v>
      </c>
      <c r="G5" s="50" t="s">
        <v>74</v>
      </c>
      <c r="H5" s="50"/>
    </row>
    <row r="6" spans="1:8" ht="12.75">
      <c r="A6" s="49"/>
      <c r="B6" s="50"/>
      <c r="C6" s="51"/>
      <c r="D6" s="50" t="s">
        <v>75</v>
      </c>
      <c r="E6" s="55"/>
      <c r="F6" s="50" t="s">
        <v>76</v>
      </c>
      <c r="G6" s="50" t="s">
        <v>77</v>
      </c>
      <c r="H6" s="56"/>
    </row>
    <row r="7" spans="1:8" ht="12.75">
      <c r="A7" s="57"/>
      <c r="B7" s="56"/>
      <c r="C7" s="58"/>
      <c r="D7" s="56"/>
      <c r="E7" s="55"/>
      <c r="F7" s="56"/>
      <c r="G7" s="50" t="s">
        <v>78</v>
      </c>
      <c r="H7" s="56"/>
    </row>
    <row r="8" spans="1:8" ht="13.5" thickBot="1">
      <c r="A8" s="59"/>
      <c r="B8" s="60"/>
      <c r="C8" s="61"/>
      <c r="D8" s="60"/>
      <c r="E8" s="62"/>
      <c r="F8" s="60"/>
      <c r="G8" s="60"/>
      <c r="H8" s="60"/>
    </row>
    <row r="9" spans="1:8" ht="12.75">
      <c r="A9" s="46"/>
      <c r="B9" s="48"/>
      <c r="C9" s="45"/>
      <c r="D9" s="46"/>
      <c r="E9" s="48"/>
      <c r="F9" s="48"/>
      <c r="G9" s="48"/>
      <c r="H9" s="48"/>
    </row>
    <row r="10" spans="1:8" ht="12.75">
      <c r="A10" s="50">
        <v>1</v>
      </c>
      <c r="B10" s="55" t="s">
        <v>79</v>
      </c>
      <c r="C10" s="49" t="s">
        <v>80</v>
      </c>
      <c r="D10" s="50" t="s">
        <v>81</v>
      </c>
      <c r="E10" s="63">
        <v>41.2</v>
      </c>
      <c r="F10" s="64">
        <f>+E10*0.1958</f>
        <v>8.06696</v>
      </c>
      <c r="G10" s="64">
        <f>+E10-F10</f>
        <v>33.13304</v>
      </c>
      <c r="H10" s="54"/>
    </row>
    <row r="11" spans="1:8" ht="12.75">
      <c r="A11" s="50"/>
      <c r="B11" s="55"/>
      <c r="C11" s="49" t="s">
        <v>82</v>
      </c>
      <c r="D11" s="50" t="s">
        <v>83</v>
      </c>
      <c r="E11" s="64">
        <v>677.61</v>
      </c>
      <c r="F11" s="64">
        <v>677.61</v>
      </c>
      <c r="G11" s="64">
        <f>+E11-F11</f>
        <v>0</v>
      </c>
      <c r="H11" s="54"/>
    </row>
    <row r="12" spans="1:8" ht="12.75">
      <c r="A12" s="50"/>
      <c r="B12" s="55"/>
      <c r="C12" s="49" t="s">
        <v>84</v>
      </c>
      <c r="D12" s="50" t="s">
        <v>85</v>
      </c>
      <c r="E12" s="64">
        <v>27.07</v>
      </c>
      <c r="F12" s="64">
        <f>E12</f>
        <v>27.07</v>
      </c>
      <c r="G12" s="64">
        <f>+E12-F12</f>
        <v>0</v>
      </c>
      <c r="H12" s="54"/>
    </row>
    <row r="13" spans="1:8" ht="12.75">
      <c r="A13" s="50"/>
      <c r="B13" s="55"/>
      <c r="C13" s="49" t="s">
        <v>86</v>
      </c>
      <c r="D13" s="50" t="s">
        <v>87</v>
      </c>
      <c r="E13" s="63">
        <v>102.4</v>
      </c>
      <c r="F13" s="64">
        <f>E13</f>
        <v>102.4</v>
      </c>
      <c r="G13" s="64">
        <f>+E13-F13</f>
        <v>0</v>
      </c>
      <c r="H13" s="54"/>
    </row>
    <row r="14" spans="1:8" ht="12.75">
      <c r="A14" s="50"/>
      <c r="B14" s="55"/>
      <c r="C14" s="49"/>
      <c r="D14" s="50"/>
      <c r="E14" s="65"/>
      <c r="F14" s="66"/>
      <c r="G14" s="64"/>
      <c r="H14" s="67"/>
    </row>
    <row r="15" spans="1:8" ht="12.75">
      <c r="A15" s="50"/>
      <c r="B15" s="55"/>
      <c r="C15" s="68" t="s">
        <v>88</v>
      </c>
      <c r="D15" s="69"/>
      <c r="E15" s="70">
        <f>SUM(E10:E14)</f>
        <v>848.2800000000001</v>
      </c>
      <c r="F15" s="70">
        <f>SUM(F10:F14)</f>
        <v>815.14696</v>
      </c>
      <c r="G15" s="70">
        <f>SUM(G10:G14)</f>
        <v>33.13304</v>
      </c>
      <c r="H15" s="54"/>
    </row>
    <row r="16" spans="1:8" ht="13.5" thickBot="1">
      <c r="A16" s="71"/>
      <c r="B16" s="72"/>
      <c r="C16" s="73"/>
      <c r="D16" s="74"/>
      <c r="E16" s="65"/>
      <c r="F16" s="65"/>
      <c r="G16" s="65"/>
      <c r="H16" s="67"/>
    </row>
    <row r="17" spans="1:8" ht="12.75">
      <c r="A17" s="46"/>
      <c r="B17" s="48"/>
      <c r="C17" s="75"/>
      <c r="D17" s="75"/>
      <c r="E17" s="76"/>
      <c r="F17" s="76"/>
      <c r="G17" s="76"/>
      <c r="H17" s="75"/>
    </row>
    <row r="18" spans="1:8" ht="12.75">
      <c r="A18" s="56"/>
      <c r="B18" s="77" t="s">
        <v>18</v>
      </c>
      <c r="C18" s="78"/>
      <c r="D18" s="78"/>
      <c r="E18" s="79">
        <f>E15</f>
        <v>848.2800000000001</v>
      </c>
      <c r="F18" s="79">
        <f>F15</f>
        <v>815.14696</v>
      </c>
      <c r="G18" s="79">
        <f>G15</f>
        <v>33.13304</v>
      </c>
      <c r="H18" s="79">
        <f>H15</f>
        <v>0</v>
      </c>
    </row>
    <row r="19" spans="1:8" ht="13.5" thickBot="1">
      <c r="A19" s="60"/>
      <c r="B19" s="62"/>
      <c r="C19" s="80"/>
      <c r="D19" s="80"/>
      <c r="E19" s="81"/>
      <c r="F19" s="81"/>
      <c r="G19" s="81"/>
      <c r="H19" s="81"/>
    </row>
    <row r="20" spans="1:8" ht="12.75">
      <c r="A20" s="58"/>
      <c r="B20" s="58"/>
      <c r="C20" s="82"/>
      <c r="D20" s="82"/>
      <c r="E20" s="51"/>
      <c r="F20" s="51"/>
      <c r="G20" s="51"/>
      <c r="H20" s="51"/>
    </row>
    <row r="21" spans="1:8" ht="60">
      <c r="A21" s="83" t="s">
        <v>89</v>
      </c>
      <c r="B21" s="83" t="s">
        <v>90</v>
      </c>
      <c r="C21" s="83" t="s">
        <v>91</v>
      </c>
      <c r="D21" s="83" t="s">
        <v>92</v>
      </c>
      <c r="E21" s="84" t="s">
        <v>93</v>
      </c>
      <c r="F21" s="83" t="s">
        <v>94</v>
      </c>
      <c r="G21" s="85"/>
      <c r="H21" s="51"/>
    </row>
    <row r="22" spans="1:8" ht="15">
      <c r="A22" s="86">
        <v>1</v>
      </c>
      <c r="B22" s="87">
        <v>15625.849999999991</v>
      </c>
      <c r="C22" s="87">
        <v>376068.8</v>
      </c>
      <c r="D22" s="87">
        <v>366298.26</v>
      </c>
      <c r="E22" s="87">
        <v>73500</v>
      </c>
      <c r="F22" s="87">
        <f>+B22+C22-D22</f>
        <v>25396.389999999956</v>
      </c>
      <c r="G22" s="88"/>
      <c r="H22" s="51"/>
    </row>
    <row r="23" spans="1:8" ht="15">
      <c r="A23" s="89"/>
      <c r="B23" s="88"/>
      <c r="C23" s="88"/>
      <c r="D23" s="88"/>
      <c r="E23" s="88"/>
      <c r="F23" s="88"/>
      <c r="G23" s="88"/>
      <c r="H23" s="51"/>
    </row>
    <row r="24" spans="1:8" ht="90">
      <c r="A24" s="83" t="s">
        <v>89</v>
      </c>
      <c r="B24" s="83" t="s">
        <v>95</v>
      </c>
      <c r="C24" s="83" t="s">
        <v>96</v>
      </c>
      <c r="D24" s="83" t="s">
        <v>97</v>
      </c>
      <c r="E24" s="83" t="s">
        <v>98</v>
      </c>
      <c r="F24" s="88"/>
      <c r="G24" s="88"/>
      <c r="H24" s="51"/>
    </row>
    <row r="25" spans="1:8" ht="15">
      <c r="A25" s="90">
        <v>1</v>
      </c>
      <c r="B25" s="91">
        <v>22800</v>
      </c>
      <c r="C25" s="91">
        <f>+D22+E22</f>
        <v>439798.26</v>
      </c>
      <c r="D25" s="91">
        <v>815150</v>
      </c>
      <c r="E25" s="91">
        <f>+B25+C25-D25</f>
        <v>-352551.74</v>
      </c>
      <c r="F25" s="88"/>
      <c r="G25" s="88"/>
      <c r="H25" s="51"/>
    </row>
    <row r="26" spans="1:8" ht="15">
      <c r="A26" s="89"/>
      <c r="B26" s="88"/>
      <c r="C26" s="88"/>
      <c r="D26" s="88"/>
      <c r="E26" s="88"/>
      <c r="F26" s="88"/>
      <c r="G26" s="88"/>
      <c r="H26" s="51"/>
    </row>
    <row r="27" ht="12.75">
      <c r="B27" t="s">
        <v>99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2011-03-25T07:19:09Z</dcterms:created>
  <dcterms:modified xsi:type="dcterms:W3CDTF">2011-04-12T13:10:49Z</dcterms:modified>
  <cp:category/>
  <cp:version/>
  <cp:contentType/>
  <cp:contentStatus/>
</cp:coreProperties>
</file>