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<sst xmlns="http://schemas.openxmlformats.org/spreadsheetml/2006/main" count="121" uniqueCount="109">
  <si>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</si>
  <si>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</si>
  <si>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</si>
  <si>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</si>
  <si>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</si>
  <si>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</si>
  <si>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</si>
  <si>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</si>
  <si>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</si>
  <si>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</si>
  <si>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</si>
  <si>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</si>
  <si>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</si>
  <si>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</si>
  <si>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</si>
  <si>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</si>
  <si>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</si>
  <si>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</si>
  <si>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</si>
  <si>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</si>
  <si>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</si>
  <si>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</si>
  <si>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</si>
  <si>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</si>
  <si>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</si>
  <si>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</si>
  <si>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</si>
  <si>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</si>
  <si>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</si>
  <si>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</si>
  <si>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</si>
  <si>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</si>
  <si>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</si>
  <si>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</si>
  <si>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</si>
  <si>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</si>
  <si>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</si>
  <si>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</si>
  <si>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ООО "Авива"</t>
  </si>
  <si>
    <t xml:space="preserve">Поступило от ООО "Авива" за управление и содержание общедомового имущества 14174,99 руб. </t>
  </si>
  <si>
    <t>ИП Глебович Е.П.</t>
  </si>
  <si>
    <t xml:space="preserve">Поступило от ИП Глебович Е.П. за управление и содержание общедомового имущества 9227,17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</si>
  <si>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</si>
  <si>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</si>
  <si>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</si>
  <si>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</si>
  <si>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</si>
  <si>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Ветеранов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</si>
  <si>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</si>
  <si>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</si>
  <si>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</si>
  <si>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</si>
  <si>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</si>
  <si>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</si>
  <si>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</si>
  <si>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</si>
  <si>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</si>
  <si>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225.13</t>
    </r>
    <r>
      <rPr>
        <sz val="10"/>
        <rFont val="Arial Cyr"/>
        <family val="0"/>
      </rPr>
      <t xml:space="preserve"> тыс.рублей, в том числе:</t>
    </r>
  </si>
  <si>
    <t>ремонт оконных рам, остекление - 5.02 т.р.</t>
  </si>
  <si>
    <t>ремонт ЦО, ГВС, ХВС, замена труб, кранов, задвижек - 36.82 т.р.</t>
  </si>
  <si>
    <t>ремонт кровли, очистка козырьков от снега - 3.59 т.р.</t>
  </si>
  <si>
    <t>окраска газовых труб, мусоропроводов - 11.97 т.р.</t>
  </si>
  <si>
    <t>смена замков, выключателей, ламп, распред.коробок, розеток - 7.34 т.р.</t>
  </si>
  <si>
    <t>пожарная декларация - 32.5 т.р.</t>
  </si>
  <si>
    <t>содержание аварийной службы - 108.45 т.р.</t>
  </si>
  <si>
    <t>прочее - 19.44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</si>
  <si>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Ветеранов,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</si>
  <si>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</si>
  <si>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</si>
  <si>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</si>
  <si>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</si>
  <si>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</si>
  <si>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</si>
  <si>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</si>
  <si>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</si>
  <si>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</si>
  <si>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</si>
  <si>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</si>
  <si>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</si>
  <si>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</si>
  <si>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</si>
  <si>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</si>
  <si>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</si>
  <si>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</si>
  <si>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установка прибора учета эл. энергии</t>
  </si>
  <si>
    <t>2 шт.</t>
  </si>
  <si>
    <t>установка КУУТЭ</t>
  </si>
  <si>
    <t>замена системы ЦО</t>
  </si>
  <si>
    <t>1472 м.п.</t>
  </si>
  <si>
    <t>замена ТП</t>
  </si>
  <si>
    <t xml:space="preserve"> 2 шт.</t>
  </si>
  <si>
    <t>тех.надзор</t>
  </si>
  <si>
    <t>расчет тепловой изоляции</t>
  </si>
  <si>
    <t>герметизация швов</t>
  </si>
  <si>
    <t>90 м.п.</t>
  </si>
  <si>
    <t>смена парапета</t>
  </si>
  <si>
    <t>345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</si>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</sst>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37" fillId="0" borderId="0" xfId="52" applyBorder="1">
      <alignment/>
      <protection/>
    </xf>
    <xf numFmtId="0" fontId="36" fillId="0" borderId="0" xfId="52" applyFont="1">
      <alignment/>
      <protection/>
    </xf>
    <xf numFmtId="0" fontId="52" fillId="0" borderId="0" xfId="52" applyFont="1">
      <alignment/>
      <protection/>
    </xf>
    <xf numFmtId="0" fontId="52" fillId="0" borderId="0" xfId="52" applyFont="1" applyBorder="1">
      <alignment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26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6" customWidth="1"/>
    <col min="4" max="4" width="14.625" style="36" customWidth="1"/>
    <col min="5" max="5" width="11.75390625" style="36" customWidth="1"/>
    <col min="6" max="6" width="11.875" style="36" customWidth="1"/>
    <col min="7" max="7" width="12.125" style="36" customWidth="1"/>
    <col min="8" max="8" width="14.125" style="36" customWidth="1"/>
    <col min="9" max="9" width="20.875" style="36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3.5" thickBot="1">
      <c r="C7" s="94" t="s">
        <v>3</v>
      </c>
      <c r="D7" s="94"/>
      <c r="E7" s="94"/>
      <c r="F7" s="94"/>
      <c r="G7" s="94"/>
      <c r="H7" s="94"/>
      <c r="I7" s="94"/>
    </row>
    <row r="8" spans="3:9" ht="6" customHeight="1" hidden="1" thickBot="1">
      <c r="C8" s="95"/>
      <c r="D8" s="95"/>
      <c r="E8" s="95"/>
      <c r="F8" s="95"/>
      <c r="G8" s="95"/>
      <c r="H8" s="95"/>
      <c r="I8" s="95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6" t="s">
        <v>11</v>
      </c>
      <c r="D10" s="97"/>
      <c r="E10" s="97"/>
      <c r="F10" s="97"/>
      <c r="G10" s="97"/>
      <c r="H10" s="97"/>
      <c r="I10" s="98"/>
    </row>
    <row r="11" spans="3:9" ht="12" customHeight="1" thickBot="1">
      <c r="C11" s="12" t="s">
        <v>12</v>
      </c>
      <c r="D11" s="13">
        <v>165578.23999999976</v>
      </c>
      <c r="E11" s="14">
        <f>3119675.52</f>
        <v>3119675.52</v>
      </c>
      <c r="F11" s="14">
        <v>3095510.89</v>
      </c>
      <c r="G11" s="14">
        <f>+F11</f>
        <v>3095510.89</v>
      </c>
      <c r="H11" s="14">
        <f>+D11+E11-F11</f>
        <v>189742.86999999965</v>
      </c>
      <c r="I11" s="99" t="s">
        <v>13</v>
      </c>
    </row>
    <row r="12" spans="3:9" ht="13.5" customHeight="1" thickBot="1">
      <c r="C12" s="12" t="s">
        <v>14</v>
      </c>
      <c r="D12" s="13">
        <v>101235.28000000003</v>
      </c>
      <c r="E12" s="15">
        <f>1752043.64-134207.13</f>
        <v>1617836.5099999998</v>
      </c>
      <c r="F12" s="15">
        <v>1619289.71</v>
      </c>
      <c r="G12" s="14">
        <f>+F12</f>
        <v>1619289.71</v>
      </c>
      <c r="H12" s="14">
        <f>+D12+E12-F12</f>
        <v>99782.07999999984</v>
      </c>
      <c r="I12" s="100"/>
    </row>
    <row r="13" spans="3:9" ht="13.5" customHeight="1" thickBot="1">
      <c r="C13" s="12" t="s">
        <v>15</v>
      </c>
      <c r="D13" s="13">
        <v>50488.090000000084</v>
      </c>
      <c r="E13" s="15">
        <f>844236.08-27998.62</f>
        <v>816237.46</v>
      </c>
      <c r="F13" s="15">
        <v>813014.31</v>
      </c>
      <c r="G13" s="14">
        <f>+F13</f>
        <v>813014.31</v>
      </c>
      <c r="H13" s="14">
        <f>+D13+E13-F13</f>
        <v>53711.23999999999</v>
      </c>
      <c r="I13" s="99" t="s">
        <v>16</v>
      </c>
    </row>
    <row r="14" spans="3:9" ht="13.5" customHeight="1" thickBot="1">
      <c r="C14" s="12" t="s">
        <v>17</v>
      </c>
      <c r="D14" s="13">
        <v>28243.01000000001</v>
      </c>
      <c r="E14" s="15">
        <f>182866.74-13958.55+282281.27-9291.08</f>
        <v>441898.38</v>
      </c>
      <c r="F14" s="15">
        <f>169904.96+271837.19</f>
        <v>441742.15</v>
      </c>
      <c r="G14" s="14">
        <f>+F14</f>
        <v>441742.15</v>
      </c>
      <c r="H14" s="14">
        <f>+D14+E14-F14</f>
        <v>28399.23999999999</v>
      </c>
      <c r="I14" s="101"/>
    </row>
    <row r="15" spans="3:9" ht="13.5" thickBot="1">
      <c r="C15" s="12" t="s">
        <v>18</v>
      </c>
      <c r="D15" s="16">
        <f>SUM(D11:D14)</f>
        <v>345544.6199999999</v>
      </c>
      <c r="E15" s="16">
        <f>SUM(E11:E14)</f>
        <v>5995647.869999999</v>
      </c>
      <c r="F15" s="16">
        <f>SUM(F11:F14)</f>
        <v>5969557.0600000005</v>
      </c>
      <c r="G15" s="16">
        <f>SUM(G11:G14)</f>
        <v>5969557.0600000005</v>
      </c>
      <c r="H15" s="16">
        <f>SUM(H11:H14)</f>
        <v>371635.42999999947</v>
      </c>
      <c r="I15" s="17"/>
    </row>
    <row r="16" spans="3:9" ht="13.5" customHeight="1" thickBot="1">
      <c r="C16" s="97" t="s">
        <v>19</v>
      </c>
      <c r="D16" s="97"/>
      <c r="E16" s="97"/>
      <c r="F16" s="97"/>
      <c r="G16" s="97"/>
      <c r="H16" s="97"/>
      <c r="I16" s="97"/>
    </row>
    <row r="17" spans="3:9" ht="41.2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5" customHeight="1" thickBot="1">
      <c r="C18" s="9" t="s">
        <v>21</v>
      </c>
      <c r="D18" s="20">
        <v>105599.1100000001</v>
      </c>
      <c r="E18" s="21">
        <v>1876304.93</v>
      </c>
      <c r="F18" s="21">
        <v>1869804.49</v>
      </c>
      <c r="G18" s="21">
        <f aca="true" t="shared" si="0" ref="G18:G25">+F18</f>
        <v>1869804.49</v>
      </c>
      <c r="H18" s="21">
        <f aca="true" t="shared" si="1" ref="H18:H24">+D18+E18-F18</f>
        <v>112099.55000000005</v>
      </c>
      <c r="I18" s="99" t="s">
        <v>22</v>
      </c>
    </row>
    <row r="19" spans="3:10" ht="19.5" customHeight="1" thickBot="1">
      <c r="C19" s="12" t="s">
        <v>23</v>
      </c>
      <c r="D19" s="13">
        <v>40798.01000000001</v>
      </c>
      <c r="E19" s="14">
        <v>643214.57</v>
      </c>
      <c r="F19" s="14">
        <v>644627.4</v>
      </c>
      <c r="G19" s="22">
        <v>225133.85</v>
      </c>
      <c r="H19" s="21">
        <f t="shared" si="1"/>
        <v>39385.179999999935</v>
      </c>
      <c r="I19" s="100"/>
      <c r="J19" s="23"/>
    </row>
    <row r="20" spans="3:9" ht="13.5" thickBot="1">
      <c r="C20" s="18" t="s">
        <v>24</v>
      </c>
      <c r="D20" s="24">
        <v>35079.34999999998</v>
      </c>
      <c r="E20" s="14">
        <v>604536.09</v>
      </c>
      <c r="F20" s="14">
        <v>607151.73</v>
      </c>
      <c r="G20" s="22">
        <f>209.2*1000+124.9*1000+361.3*1000</f>
        <v>695400</v>
      </c>
      <c r="H20" s="21">
        <f t="shared" si="1"/>
        <v>32463.709999999963</v>
      </c>
      <c r="I20" s="25"/>
    </row>
    <row r="21" spans="3:9" ht="23.25" thickBot="1">
      <c r="C21" s="12" t="s">
        <v>25</v>
      </c>
      <c r="D21" s="13">
        <v>16662.199999999983</v>
      </c>
      <c r="E21" s="14">
        <v>307940.09</v>
      </c>
      <c r="F21" s="14">
        <v>306372.79</v>
      </c>
      <c r="G21" s="21">
        <f t="shared" si="0"/>
        <v>306372.79</v>
      </c>
      <c r="H21" s="21">
        <f t="shared" si="1"/>
        <v>18229.50000000006</v>
      </c>
      <c r="I21" s="26" t="s">
        <v>26</v>
      </c>
    </row>
    <row r="22" spans="3:9" ht="13.5" thickBot="1">
      <c r="C22" s="12" t="s">
        <v>27</v>
      </c>
      <c r="D22" s="13">
        <v>16423.589999999997</v>
      </c>
      <c r="E22" s="14">
        <v>452954.71</v>
      </c>
      <c r="F22" s="14">
        <v>443719.52</v>
      </c>
      <c r="G22" s="21">
        <f t="shared" si="0"/>
        <v>443719.52</v>
      </c>
      <c r="H22" s="21">
        <f t="shared" si="1"/>
        <v>25658.780000000028</v>
      </c>
      <c r="I22" s="25" t="s">
        <v>28</v>
      </c>
    </row>
    <row r="23" spans="3:9" ht="25.5" customHeight="1" thickBot="1">
      <c r="C23" s="12" t="s">
        <v>29</v>
      </c>
      <c r="D23" s="13">
        <v>1399.0100000000057</v>
      </c>
      <c r="E23" s="15">
        <v>25501.36</v>
      </c>
      <c r="F23" s="15">
        <v>25379.65</v>
      </c>
      <c r="G23" s="21">
        <f t="shared" si="0"/>
        <v>25379.65</v>
      </c>
      <c r="H23" s="21">
        <f t="shared" si="1"/>
        <v>1520.7200000000048</v>
      </c>
      <c r="I23" s="25" t="s">
        <v>30</v>
      </c>
    </row>
    <row r="24" spans="3:9" ht="14.25" customHeight="1" thickBot="1">
      <c r="C24" s="18" t="s">
        <v>31</v>
      </c>
      <c r="D24" s="13">
        <v>0</v>
      </c>
      <c r="E24" s="15">
        <f>302746.74-7508.52</f>
        <v>295238.22</v>
      </c>
      <c r="F24" s="15">
        <v>278809.28</v>
      </c>
      <c r="G24" s="21">
        <f t="shared" si="0"/>
        <v>278809.28</v>
      </c>
      <c r="H24" s="21">
        <f t="shared" si="1"/>
        <v>16428.939999999944</v>
      </c>
      <c r="I24" s="25"/>
    </row>
    <row r="25" spans="3:9" ht="17.25" customHeight="1" hidden="1" thickBot="1">
      <c r="C25" s="12" t="s">
        <v>32</v>
      </c>
      <c r="D25" s="27"/>
      <c r="E25" s="15"/>
      <c r="F25" s="15"/>
      <c r="G25" s="21">
        <f t="shared" si="0"/>
        <v>0</v>
      </c>
      <c r="H25" s="15"/>
      <c r="I25" s="25" t="s">
        <v>33</v>
      </c>
    </row>
    <row r="26" spans="3:12" s="28" customFormat="1" ht="17.25" customHeight="1" thickBot="1">
      <c r="C26" s="12" t="s">
        <v>18</v>
      </c>
      <c r="D26" s="16">
        <f>SUM(D18:D25)</f>
        <v>215961.27000000008</v>
      </c>
      <c r="E26" s="16">
        <f>SUM(E18:E25)</f>
        <v>4205689.97</v>
      </c>
      <c r="F26" s="16">
        <f>SUM(F18:F25)</f>
        <v>4175864.8600000003</v>
      </c>
      <c r="G26" s="16">
        <f>SUM(G18:G25)</f>
        <v>3844619.58</v>
      </c>
      <c r="H26" s="16">
        <f>SUM(H18:H25)</f>
        <v>245786.37999999998</v>
      </c>
      <c r="I26" s="27"/>
      <c r="L26" s="29"/>
    </row>
    <row r="27" spans="3:9" ht="13.5" customHeight="1" thickBot="1">
      <c r="C27" s="102" t="s">
        <v>34</v>
      </c>
      <c r="D27" s="102"/>
      <c r="E27" s="102"/>
      <c r="F27" s="102"/>
      <c r="G27" s="102"/>
      <c r="H27" s="102"/>
      <c r="I27" s="102"/>
    </row>
    <row r="28" spans="3:9" ht="27" customHeight="1" thickBot="1">
      <c r="C28" s="30" t="s">
        <v>35</v>
      </c>
      <c r="D28" s="103" t="s">
        <v>36</v>
      </c>
      <c r="E28" s="104"/>
      <c r="F28" s="104"/>
      <c r="G28" s="104"/>
      <c r="H28" s="105"/>
      <c r="I28" s="31" t="s">
        <v>37</v>
      </c>
    </row>
    <row r="29" spans="3:9" ht="26.25" customHeight="1" thickBot="1">
      <c r="C29" s="32" t="s">
        <v>38</v>
      </c>
      <c r="D29" s="103" t="s">
        <v>39</v>
      </c>
      <c r="E29" s="104"/>
      <c r="F29" s="104"/>
      <c r="G29" s="104"/>
      <c r="H29" s="105"/>
      <c r="I29" s="33" t="s">
        <v>38</v>
      </c>
    </row>
    <row r="30" spans="3:9" ht="25.5" customHeight="1" thickBot="1">
      <c r="C30" s="32" t="s">
        <v>40</v>
      </c>
      <c r="D30" s="103" t="s">
        <v>41</v>
      </c>
      <c r="E30" s="104"/>
      <c r="F30" s="104"/>
      <c r="G30" s="104"/>
      <c r="H30" s="105"/>
      <c r="I30" s="33" t="s">
        <v>40</v>
      </c>
    </row>
    <row r="31" spans="3:8" ht="14.25" customHeight="1">
      <c r="C31" s="34" t="s">
        <v>42</v>
      </c>
      <c r="D31" s="34"/>
      <c r="E31" s="34"/>
      <c r="F31" s="34"/>
      <c r="G31" s="34"/>
      <c r="H31" s="35">
        <f>+H15+H26+H28+H29+H30</f>
        <v>617421.8099999995</v>
      </c>
    </row>
    <row r="32" spans="3:9" s="37" customFormat="1" ht="12.75">
      <c r="C32" s="36" t="s">
        <v>43</v>
      </c>
      <c r="D32" s="36"/>
      <c r="E32" s="36"/>
      <c r="F32" s="36"/>
      <c r="G32" s="36"/>
      <c r="H32" s="36"/>
      <c r="I32" s="36"/>
    </row>
    <row r="33" spans="3:9" ht="12.75" customHeight="1">
      <c r="C33" s="38" t="s">
        <v>44</v>
      </c>
      <c r="D33" s="39"/>
      <c r="E33" s="39"/>
      <c r="F33" s="39"/>
      <c r="G33" s="39"/>
      <c r="H33" s="39"/>
      <c r="I33" s="39"/>
    </row>
  </sheetData>
  <sheetProtection/>
  <mergeCells count="13">
    <mergeCell ref="D30:H30"/>
    <mergeCell ref="I13:I14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0" customWidth="1"/>
    <col min="2" max="2" width="13.25390625" style="40" customWidth="1"/>
    <col min="3" max="3" width="13.875" style="40" customWidth="1"/>
    <col min="4" max="4" width="14.00390625" style="40" customWidth="1"/>
    <col min="5" max="5" width="13.875" style="40" customWidth="1"/>
    <col min="6" max="6" width="14.875" style="40" customWidth="1"/>
    <col min="7" max="7" width="15.875" style="40" customWidth="1"/>
    <col min="8" max="8" width="14.25390625" style="40" customWidth="1"/>
    <col min="9" max="16384" width="9.125" style="40" customWidth="1"/>
  </cols>
  <sheetData>
    <row r="1" spans="1:8" ht="15">
      <c r="A1" s="106" t="s">
        <v>45</v>
      </c>
      <c r="B1" s="106"/>
      <c r="C1" s="106"/>
      <c r="D1" s="106"/>
      <c r="E1" s="106"/>
      <c r="F1" s="106"/>
      <c r="G1" s="106"/>
      <c r="H1" s="106"/>
    </row>
    <row r="2" spans="1:8" ht="15">
      <c r="A2" s="106" t="s">
        <v>46</v>
      </c>
      <c r="B2" s="106"/>
      <c r="C2" s="106"/>
      <c r="D2" s="106"/>
      <c r="E2" s="106"/>
      <c r="F2" s="106"/>
      <c r="G2" s="106"/>
      <c r="H2" s="106"/>
    </row>
    <row r="3" spans="1:8" ht="15">
      <c r="A3" s="106" t="s">
        <v>47</v>
      </c>
      <c r="B3" s="106"/>
      <c r="C3" s="106"/>
      <c r="D3" s="106"/>
      <c r="E3" s="106"/>
      <c r="F3" s="106"/>
      <c r="G3" s="106"/>
      <c r="H3" s="106"/>
    </row>
    <row r="4" spans="1:8" ht="60">
      <c r="A4" s="41" t="s">
        <v>48</v>
      </c>
      <c r="B4" s="41" t="s">
        <v>49</v>
      </c>
      <c r="C4" s="42" t="s">
        <v>50</v>
      </c>
      <c r="D4" s="42" t="s">
        <v>51</v>
      </c>
      <c r="E4" s="42" t="s">
        <v>52</v>
      </c>
      <c r="F4" s="42" t="s">
        <v>53</v>
      </c>
      <c r="G4" s="42" t="s">
        <v>54</v>
      </c>
      <c r="H4" s="41" t="s">
        <v>55</v>
      </c>
    </row>
    <row r="5" spans="1:8" ht="15">
      <c r="A5" s="43" t="s">
        <v>56</v>
      </c>
      <c r="B5" s="43">
        <v>-44.56</v>
      </c>
      <c r="C5" s="43">
        <v>643.21</v>
      </c>
      <c r="D5" s="43">
        <v>644.63</v>
      </c>
      <c r="E5" s="43">
        <v>4.32</v>
      </c>
      <c r="F5" s="43">
        <v>225.13</v>
      </c>
      <c r="G5" s="43">
        <v>39.39</v>
      </c>
      <c r="H5" s="43">
        <f>B5+C5+E5-F5</f>
        <v>377.84000000000015</v>
      </c>
    </row>
    <row r="7" ht="15">
      <c r="A7" s="40" t="s">
        <v>57</v>
      </c>
    </row>
    <row r="8" spans="1:5" ht="15">
      <c r="A8" s="40" t="s">
        <v>58</v>
      </c>
      <c r="C8" s="44"/>
      <c r="D8" s="44"/>
      <c r="E8" s="44"/>
    </row>
    <row r="9" spans="1:5" ht="15">
      <c r="A9" s="45" t="s">
        <v>59</v>
      </c>
      <c r="B9" s="46"/>
      <c r="C9" s="47"/>
      <c r="D9" s="47"/>
      <c r="E9" s="47"/>
    </row>
    <row r="10" spans="1:5" ht="15">
      <c r="A10" s="40" t="s">
        <v>60</v>
      </c>
      <c r="B10" s="46"/>
      <c r="C10" s="46"/>
      <c r="D10" s="46"/>
      <c r="E10" s="46"/>
    </row>
    <row r="11" ht="15">
      <c r="A11" s="40" t="s">
        <v>61</v>
      </c>
    </row>
    <row r="12" ht="15">
      <c r="A12" s="40" t="s">
        <v>62</v>
      </c>
    </row>
    <row r="13" ht="15">
      <c r="A13" s="40" t="s">
        <v>63</v>
      </c>
    </row>
    <row r="14" ht="15">
      <c r="A14" s="40" t="s">
        <v>64</v>
      </c>
    </row>
    <row r="15" ht="15">
      <c r="A15" s="40" t="s">
        <v>65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7" t="s">
        <v>66</v>
      </c>
      <c r="B1" s="108"/>
      <c r="C1" s="108"/>
      <c r="D1" s="108"/>
      <c r="E1" s="108"/>
      <c r="F1" s="108"/>
      <c r="G1" s="108"/>
      <c r="H1" s="48"/>
    </row>
    <row r="2" spans="1:7" ht="29.25" customHeight="1" thickBot="1">
      <c r="A2" s="109"/>
      <c r="B2" s="109"/>
      <c r="C2" s="109"/>
      <c r="D2" s="109"/>
      <c r="E2" s="109"/>
      <c r="F2" s="109"/>
      <c r="G2" s="109"/>
    </row>
    <row r="3" spans="1:8" ht="13.5" thickBot="1">
      <c r="A3" s="49"/>
      <c r="B3" s="50"/>
      <c r="C3" s="51"/>
      <c r="D3" s="50"/>
      <c r="E3" s="50"/>
      <c r="F3" s="110" t="s">
        <v>67</v>
      </c>
      <c r="G3" s="111"/>
      <c r="H3" s="50"/>
    </row>
    <row r="4" spans="1:8" ht="12.75">
      <c r="A4" s="52" t="s">
        <v>68</v>
      </c>
      <c r="B4" s="53" t="s">
        <v>69</v>
      </c>
      <c r="C4" s="54" t="s">
        <v>70</v>
      </c>
      <c r="D4" s="53" t="s">
        <v>71</v>
      </c>
      <c r="E4" s="55" t="s">
        <v>72</v>
      </c>
      <c r="F4" s="55"/>
      <c r="G4" s="55"/>
      <c r="H4" s="55" t="s">
        <v>73</v>
      </c>
    </row>
    <row r="5" spans="1:8" ht="12.75">
      <c r="A5" s="52" t="s">
        <v>74</v>
      </c>
      <c r="B5" s="53"/>
      <c r="C5" s="54"/>
      <c r="D5" s="53" t="s">
        <v>75</v>
      </c>
      <c r="E5" s="53" t="s">
        <v>76</v>
      </c>
      <c r="F5" s="53" t="s">
        <v>77</v>
      </c>
      <c r="G5" s="53" t="s">
        <v>78</v>
      </c>
      <c r="H5" s="53"/>
    </row>
    <row r="6" spans="1:8" ht="12.75">
      <c r="A6" s="52"/>
      <c r="B6" s="53"/>
      <c r="C6" s="54"/>
      <c r="D6" s="53" t="s">
        <v>79</v>
      </c>
      <c r="E6" s="53"/>
      <c r="F6" s="53" t="s">
        <v>80</v>
      </c>
      <c r="G6" s="53" t="s">
        <v>81</v>
      </c>
      <c r="H6" s="53"/>
    </row>
    <row r="7" spans="1:8" ht="12.75">
      <c r="A7" s="52"/>
      <c r="B7" s="53"/>
      <c r="C7" s="54"/>
      <c r="D7" s="53"/>
      <c r="E7" s="56"/>
      <c r="G7" s="53" t="s">
        <v>82</v>
      </c>
      <c r="H7" s="56"/>
    </row>
    <row r="8" spans="1:8" ht="5.25" customHeight="1" thickBot="1">
      <c r="A8" s="57"/>
      <c r="B8" s="58"/>
      <c r="C8" s="59"/>
      <c r="D8" s="58"/>
      <c r="E8" s="58"/>
      <c r="F8" s="58"/>
      <c r="G8" s="58"/>
      <c r="H8" s="58"/>
    </row>
    <row r="9" spans="1:8" ht="6.75" customHeight="1">
      <c r="A9" s="50"/>
      <c r="B9" s="60"/>
      <c r="C9" s="51"/>
      <c r="D9" s="50"/>
      <c r="E9" s="60"/>
      <c r="F9" s="60"/>
      <c r="G9" s="60"/>
      <c r="H9" s="60"/>
    </row>
    <row r="10" spans="1:8" ht="12.75" customHeight="1">
      <c r="A10" s="53">
        <v>1</v>
      </c>
      <c r="B10" s="61" t="s">
        <v>83</v>
      </c>
      <c r="C10" s="52" t="s">
        <v>84</v>
      </c>
      <c r="D10" s="53" t="s">
        <v>85</v>
      </c>
      <c r="E10" s="62">
        <v>41.2</v>
      </c>
      <c r="F10" s="63">
        <f>E10*0.196</f>
        <v>8.0752</v>
      </c>
      <c r="G10" s="63">
        <f aca="true" t="shared" si="0" ref="G10:G17">+E10-F10</f>
        <v>33.1248</v>
      </c>
      <c r="H10" s="64"/>
    </row>
    <row r="11" spans="1:8" ht="12.75">
      <c r="A11" s="53"/>
      <c r="B11" s="61"/>
      <c r="C11" s="52" t="s">
        <v>86</v>
      </c>
      <c r="D11" s="53" t="s">
        <v>85</v>
      </c>
      <c r="E11" s="63">
        <v>590.099</v>
      </c>
      <c r="F11" s="63">
        <f>E11*0.196</f>
        <v>115.65940400000001</v>
      </c>
      <c r="G11" s="63">
        <f t="shared" si="0"/>
        <v>474.43959600000005</v>
      </c>
      <c r="H11" s="64"/>
    </row>
    <row r="12" spans="1:8" ht="12.75">
      <c r="A12" s="53"/>
      <c r="B12" s="61"/>
      <c r="C12" s="54" t="s">
        <v>87</v>
      </c>
      <c r="D12" s="53" t="s">
        <v>88</v>
      </c>
      <c r="E12" s="63">
        <v>3646.931</v>
      </c>
      <c r="F12" s="63">
        <v>182.387</v>
      </c>
      <c r="G12" s="63">
        <f t="shared" si="0"/>
        <v>3464.544</v>
      </c>
      <c r="H12" s="64"/>
    </row>
    <row r="13" spans="1:8" ht="12.75">
      <c r="A13" s="53"/>
      <c r="B13" s="61"/>
      <c r="C13" s="54" t="s">
        <v>89</v>
      </c>
      <c r="D13" s="53" t="s">
        <v>90</v>
      </c>
      <c r="E13" s="63">
        <v>495.049</v>
      </c>
      <c r="F13" s="63">
        <v>24.758</v>
      </c>
      <c r="G13" s="63">
        <f t="shared" si="0"/>
        <v>470.291</v>
      </c>
      <c r="H13" s="64"/>
    </row>
    <row r="14" spans="1:8" ht="12.75">
      <c r="A14" s="53"/>
      <c r="B14" s="61"/>
      <c r="C14" s="52" t="s">
        <v>91</v>
      </c>
      <c r="D14" s="53"/>
      <c r="E14" s="63">
        <v>47.321</v>
      </c>
      <c r="F14" s="63">
        <v>3.22</v>
      </c>
      <c r="G14" s="63">
        <f t="shared" si="0"/>
        <v>44.101</v>
      </c>
      <c r="H14" s="64"/>
    </row>
    <row r="15" spans="1:8" ht="12.75">
      <c r="A15" s="53"/>
      <c r="B15" s="61"/>
      <c r="C15" s="54" t="s">
        <v>92</v>
      </c>
      <c r="D15" s="53"/>
      <c r="E15" s="62">
        <v>22</v>
      </c>
      <c r="F15" s="62">
        <f>E15</f>
        <v>22</v>
      </c>
      <c r="G15" s="63">
        <f t="shared" si="0"/>
        <v>0</v>
      </c>
      <c r="H15" s="64"/>
    </row>
    <row r="16" spans="1:8" ht="12.75">
      <c r="A16" s="53"/>
      <c r="B16" s="61"/>
      <c r="C16" s="52" t="s">
        <v>93</v>
      </c>
      <c r="D16" s="53" t="s">
        <v>94</v>
      </c>
      <c r="E16" s="62">
        <v>39</v>
      </c>
      <c r="F16" s="63">
        <f>E16</f>
        <v>39</v>
      </c>
      <c r="G16" s="63">
        <f t="shared" si="0"/>
        <v>0</v>
      </c>
      <c r="H16" s="64"/>
    </row>
    <row r="17" spans="1:8" ht="12.75">
      <c r="A17" s="53"/>
      <c r="B17" s="61"/>
      <c r="C17" s="54" t="s">
        <v>95</v>
      </c>
      <c r="D17" s="53" t="s">
        <v>96</v>
      </c>
      <c r="E17" s="63">
        <v>300.3</v>
      </c>
      <c r="F17" s="63">
        <f>E17</f>
        <v>300.3</v>
      </c>
      <c r="G17" s="63">
        <f t="shared" si="0"/>
        <v>0</v>
      </c>
      <c r="H17" s="64"/>
    </row>
    <row r="18" spans="1:8" ht="5.25" customHeight="1">
      <c r="A18" s="53"/>
      <c r="B18" s="61"/>
      <c r="D18" s="53"/>
      <c r="E18" s="65"/>
      <c r="F18" s="66"/>
      <c r="G18" s="63"/>
      <c r="H18" s="67"/>
    </row>
    <row r="19" spans="1:8" ht="12.75">
      <c r="A19" s="53"/>
      <c r="B19" s="61"/>
      <c r="C19" s="68" t="s">
        <v>97</v>
      </c>
      <c r="D19" s="69"/>
      <c r="E19" s="70">
        <f>SUM(E10:E18)</f>
        <v>5181.900000000001</v>
      </c>
      <c r="F19" s="70">
        <f>SUM(F10:F18)</f>
        <v>695.399604</v>
      </c>
      <c r="G19" s="70">
        <f>SUM(G10:G18)</f>
        <v>4486.5003959999995</v>
      </c>
      <c r="H19" s="64"/>
    </row>
    <row r="20" spans="1:8" ht="4.5" customHeight="1" thickBot="1">
      <c r="A20" s="71"/>
      <c r="B20" s="72"/>
      <c r="C20" s="73"/>
      <c r="D20" s="74"/>
      <c r="E20" s="65"/>
      <c r="F20" s="65"/>
      <c r="G20" s="65"/>
      <c r="H20" s="67"/>
    </row>
    <row r="21" spans="1:8" ht="6.75" customHeight="1">
      <c r="A21" s="50"/>
      <c r="B21" s="60"/>
      <c r="C21" s="75"/>
      <c r="D21" s="75"/>
      <c r="E21" s="76"/>
      <c r="F21" s="76"/>
      <c r="G21" s="76"/>
      <c r="H21" s="75"/>
    </row>
    <row r="22" spans="1:8" ht="12.75">
      <c r="A22" s="56"/>
      <c r="B22" s="77" t="s">
        <v>18</v>
      </c>
      <c r="C22" s="78"/>
      <c r="D22" s="78"/>
      <c r="E22" s="79">
        <f>E19</f>
        <v>5181.900000000001</v>
      </c>
      <c r="F22" s="79">
        <f>F19</f>
        <v>695.399604</v>
      </c>
      <c r="G22" s="79">
        <f>G19</f>
        <v>4486.5003959999995</v>
      </c>
      <c r="H22" s="64"/>
    </row>
    <row r="23" spans="1:8" ht="7.5" customHeight="1" thickBot="1">
      <c r="A23" s="58"/>
      <c r="B23" s="80"/>
      <c r="C23" s="81"/>
      <c r="D23" s="81"/>
      <c r="E23" s="81"/>
      <c r="F23" s="81"/>
      <c r="G23" s="81"/>
      <c r="H23" s="82"/>
    </row>
    <row r="25" spans="1:7" ht="60">
      <c r="A25" s="83" t="s">
        <v>98</v>
      </c>
      <c r="B25" s="83" t="s">
        <v>99</v>
      </c>
      <c r="C25" s="83" t="s">
        <v>100</v>
      </c>
      <c r="D25" s="83" t="s">
        <v>101</v>
      </c>
      <c r="E25" s="84" t="s">
        <v>102</v>
      </c>
      <c r="F25" s="83" t="s">
        <v>103</v>
      </c>
      <c r="G25" s="85"/>
    </row>
    <row r="26" spans="1:7" ht="15">
      <c r="A26" s="86">
        <v>1</v>
      </c>
      <c r="B26" s="87">
        <v>35079.34999999998</v>
      </c>
      <c r="C26" s="87">
        <v>604536.09</v>
      </c>
      <c r="D26" s="87">
        <v>607151.73</v>
      </c>
      <c r="E26" s="87">
        <v>99790</v>
      </c>
      <c r="F26" s="87">
        <f>+B26+C26-D26</f>
        <v>32463.709999999963</v>
      </c>
      <c r="G26" s="88"/>
    </row>
    <row r="28" spans="1:5" ht="90">
      <c r="A28" s="83" t="s">
        <v>98</v>
      </c>
      <c r="B28" s="83" t="s">
        <v>104</v>
      </c>
      <c r="C28" s="83" t="s">
        <v>105</v>
      </c>
      <c r="D28" s="83" t="s">
        <v>106</v>
      </c>
      <c r="E28" s="83" t="s">
        <v>107</v>
      </c>
    </row>
    <row r="29" spans="1:5" ht="15">
      <c r="A29" s="89">
        <v>1</v>
      </c>
      <c r="B29" s="90">
        <v>61800</v>
      </c>
      <c r="C29" s="90">
        <f>+D26+E26</f>
        <v>706941.73</v>
      </c>
      <c r="D29" s="90">
        <v>695400</v>
      </c>
      <c r="E29" s="90">
        <f>+B29+C29-D29</f>
        <v>73341.72999999998</v>
      </c>
    </row>
    <row r="30" spans="1:5" ht="12.75">
      <c r="A30" s="91"/>
      <c r="B30" s="91"/>
      <c r="C30" s="92"/>
      <c r="D30" s="92"/>
      <c r="E30" s="54"/>
    </row>
    <row r="31" ht="12.75">
      <c r="B31" t="s">
        <v>108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2011-04-12T13:17:40Z</dcterms:modified>
  <cp:category/>
  <cp:version/>
  <cp:contentType/>
  <cp:contentStatus/>
</cp:coreProperties>
</file>