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  <sheet name="кап.рем." sheetId="3" r:id="rId3"/>
  </sheets>
  <definedNames/>
  <calcPr fullCalcOnLoad="1"/>
</workbook>
</file>

<file path=xl/sharedStrings.xml><?xml version="1.0" encoding="utf-8"?>
<sst xmlns="http://schemas.openxmlformats.org/spreadsheetml/2006/main" count="113" uniqueCount="103">
  <si>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</si>
  <si>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</si>
  <si>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</si>
  <si>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7 по ул. Заречная с 01.01.2010г. по 31.12.2010г.</t>
  </si>
  <si>
    <t>наименование</t>
  </si>
  <si>
    <t>Задолженность населения на 01.01.2010г. (руб.)</t>
  </si>
  <si>
    <t>Начислено населению за 2010г. (руб.)</t>
  </si>
  <si>
    <t>Поступило в счет оплаты в 2010г. (руб.)</t>
  </si>
  <si>
    <t>Перечислено поставщику услуг</t>
  </si>
  <si>
    <t>Задолженность населения на 01.01.2011г, (руб.)</t>
  </si>
  <si>
    <t>Наименование поставщика</t>
  </si>
  <si>
    <t>Коммунальные услуги</t>
  </si>
  <si>
    <t>Отопление</t>
  </si>
  <si>
    <t xml:space="preserve"> ООО"ЦБИ"</t>
  </si>
  <si>
    <t>Горячее водоснабжение</t>
  </si>
  <si>
    <t>Холодное водоснабжение</t>
  </si>
  <si>
    <t>ОАО "Сертоловский Водоканал"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</si>
  <si>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</si>
  <si>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</si>
  <si>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</si>
  <si>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</si>
  <si>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</si>
  <si>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Н/2008-9 от 01.05.2008г.</t>
  </si>
  <si>
    <t>Текущий ремонт</t>
  </si>
  <si>
    <t>Капитальный ремонт</t>
  </si>
  <si>
    <t>Лифт</t>
  </si>
  <si>
    <t>Расходы на тех.обслуживание лифтов, страхование, тех.экспертиза, силовая электроэнергия.</t>
  </si>
  <si>
    <t>Вывоз ТБО и  КГО</t>
  </si>
  <si>
    <t>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</si>
  <si>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</si>
  <si>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</si>
  <si>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</si>
  <si>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</si>
  <si>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>ООО"ПСФ"Энергорос"</t>
  </si>
  <si>
    <t>Прочие поступления</t>
  </si>
  <si>
    <t>Размещение Интернет оборудования</t>
  </si>
  <si>
    <t xml:space="preserve">Поступило от ООО "Домашние сети" за размещение интернет оборудования 2160,00 руб. </t>
  </si>
  <si>
    <t>ООО "Домашние сети"</t>
  </si>
  <si>
    <t>Общая задолженность по дому  на 01.01.2011г.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</si>
  <si>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</si>
  <si>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</si>
  <si>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ОТЧЕТ</t>
  </si>
  <si>
    <t>по выполнению плана текущего ремонта жилого дома</t>
  </si>
  <si>
    <t>№ 7 по ул. Заречная с 01.01.2010г. по 31.12.2010г.</t>
  </si>
  <si>
    <t>№                             п/п</t>
  </si>
  <si>
    <t>Остаток на 01.01.2010г., тыс.руб.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</si>
  <si>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</si>
  <si>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</si>
  <si>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</si>
  <si>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</si>
  <si>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01.01.2011г.,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</si>
  <si>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</si>
  <si>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</si>
  <si>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95.1</t>
    </r>
    <r>
      <rPr>
        <b/>
        <sz val="11"/>
        <color indexed="8"/>
        <rFont val="Calibri"/>
        <family val="2"/>
      </rPr>
      <t>6</t>
    </r>
    <r>
      <rPr>
        <sz val="10"/>
        <rFont val="Arial Cyr"/>
        <family val="0"/>
      </rPr>
      <t xml:space="preserve"> тыс.рублей, в том числе:</t>
    </r>
  </si>
  <si>
    <t>ремонт  ЦО, ГВС, ХВС - 17.21 т.р.</t>
  </si>
  <si>
    <t>замена труб, кранов, задвижек - 30.61 т.р.</t>
  </si>
  <si>
    <t>очистка кровли, козырьков от снега и наледи - 28.6 т.р.</t>
  </si>
  <si>
    <t>пожарная декларация - 10.4 т.р.</t>
  </si>
  <si>
    <t>восстановление освещения - 4.64 т.р.</t>
  </si>
  <si>
    <t>прочее - 3.7 т.р.</t>
  </si>
  <si>
    <t>Отчет о реализации программы капитального ремонта жилого фонда ООО "УЮТ-СЕРВИС" в соответствии с ФЗ № 185 за период с 01 января 2010г. по 31 декабря 2010г.  по адресу г.Сертолово, ул.Заречная, д. 7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</si>
  <si>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</si>
  <si>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</si>
  <si>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</si>
  <si>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</si>
  <si>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</si>
  <si>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</si>
  <si>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</si>
  <si>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</si>
  <si>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</si>
  <si>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</si>
  <si>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</si>
  <si>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</si>
  <si>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</si>
  <si>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</si>
  <si>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</si>
  <si>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ул.Заречная,д.7</t>
  </si>
  <si>
    <t>установка прибора учета эл.энергии</t>
  </si>
  <si>
    <t>1 шт.</t>
  </si>
  <si>
    <t>замена системы ЦО</t>
  </si>
  <si>
    <t>96 м.п.</t>
  </si>
  <si>
    <t>замена ТП</t>
  </si>
  <si>
    <t>ремонт мягкой кровли</t>
  </si>
  <si>
    <t>1151 кв.м.</t>
  </si>
  <si>
    <t xml:space="preserve">                             </t>
  </si>
  <si>
    <t>замена системы ГВС со стояками</t>
  </si>
  <si>
    <t>472 м.п.</t>
  </si>
  <si>
    <t>замена системы ХВС со стояками</t>
  </si>
  <si>
    <t>392 м.п.</t>
  </si>
  <si>
    <t>тех.надзор</t>
  </si>
  <si>
    <t>расчет тепловой изоляции</t>
  </si>
  <si>
    <t>Всего</t>
  </si>
  <si>
    <t>№ п/п</t>
  </si>
  <si>
    <t>Задолженность населения на 01.01.2010г., руб.</t>
  </si>
  <si>
    <t>Начислено за 2010 год, руб.</t>
  </si>
  <si>
    <t>Оплачено населением за 2010 год, руб.</t>
  </si>
  <si>
    <t>Доля МО Сертолово, руб.</t>
  </si>
  <si>
    <t>Задолженность населения на 01.01.2011г., руб.</t>
  </si>
  <si>
    <t>Остаток средств  на лицевом счете на 01.01.2010г., руб.</t>
  </si>
  <si>
    <t>Оплачено населением и МО Сертолово за 2010 год, руб.</t>
  </si>
  <si>
    <t>Израсходованно, руб.</t>
  </si>
  <si>
    <t>Остаток средств  на лицевом счете на 01.01.2011г., руб.</t>
  </si>
  <si>
    <t>Администрация ООО "УЮТ-СЕРВИС"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</si>
</sst>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1"/>
      <color indexed="8"/>
      <name val="Calibri"/>
      <family val="2"/>
    </font>
    <font>
      <b/>
      <sz val="14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6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36" fillId="31" borderId="8" applyNumberFormat="0" applyFont="0" applyAlignment="0" applyProtection="0"/>
    <xf numFmtId="9" fontId="36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33" borderId="0" xfId="0" applyFont="1" applyFill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4" fontId="8" fillId="0" borderId="15" xfId="0" applyNumberFormat="1" applyFont="1" applyBorder="1" applyAlignment="1">
      <alignment horizontal="right" vertical="top" wrapText="1"/>
    </xf>
    <xf numFmtId="4" fontId="9" fillId="0" borderId="15" xfId="0" applyNumberFormat="1" applyFont="1" applyBorder="1" applyAlignment="1">
      <alignment vertical="top" wrapText="1"/>
    </xf>
    <xf numFmtId="4" fontId="8" fillId="0" borderId="15" xfId="0" applyNumberFormat="1" applyFont="1" applyBorder="1" applyAlignment="1">
      <alignment vertical="top" wrapText="1"/>
    </xf>
    <xf numFmtId="4" fontId="3" fillId="0" borderId="15" xfId="0" applyNumberFormat="1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4" fontId="8" fillId="0" borderId="12" xfId="0" applyNumberFormat="1" applyFont="1" applyBorder="1" applyAlignment="1">
      <alignment horizontal="right" vertical="top" wrapText="1"/>
    </xf>
    <xf numFmtId="4" fontId="9" fillId="0" borderId="12" xfId="0" applyNumberFormat="1" applyFont="1" applyBorder="1" applyAlignment="1">
      <alignment vertical="top" wrapText="1"/>
    </xf>
    <xf numFmtId="4" fontId="9" fillId="0" borderId="12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/>
    </xf>
    <xf numFmtId="4" fontId="12" fillId="0" borderId="15" xfId="0" applyNumberFormat="1" applyFont="1" applyBorder="1" applyAlignment="1">
      <alignment horizontal="right" vertical="top" wrapText="1"/>
    </xf>
    <xf numFmtId="0" fontId="3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0" fontId="12" fillId="33" borderId="16" xfId="0" applyFont="1" applyFill="1" applyBorder="1" applyAlignment="1">
      <alignment horizontal="center" vertical="top"/>
    </xf>
    <xf numFmtId="0" fontId="13" fillId="33" borderId="0" xfId="0" applyFont="1" applyFill="1" applyAlignment="1">
      <alignment/>
    </xf>
    <xf numFmtId="4" fontId="14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8" fillId="0" borderId="0" xfId="0" applyFont="1" applyAlignment="1">
      <alignment/>
    </xf>
    <xf numFmtId="0" fontId="36" fillId="0" borderId="0" xfId="52">
      <alignment/>
      <protection/>
    </xf>
    <xf numFmtId="0" fontId="36" fillId="0" borderId="19" xfId="52" applyBorder="1" applyAlignment="1">
      <alignment horizontal="center" vertical="center" wrapText="1"/>
      <protection/>
    </xf>
    <xf numFmtId="0" fontId="36" fillId="0" borderId="19" xfId="52" applyFont="1" applyBorder="1" applyAlignment="1">
      <alignment horizontal="center" vertical="center" wrapText="1"/>
      <protection/>
    </xf>
    <xf numFmtId="0" fontId="44" fillId="0" borderId="19" xfId="52" applyFont="1" applyBorder="1" applyAlignment="1">
      <alignment horizontal="center" vertical="center"/>
      <protection/>
    </xf>
    <xf numFmtId="0" fontId="36" fillId="0" borderId="0" xfId="52" applyBorder="1">
      <alignment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9" fontId="0" fillId="0" borderId="23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2" fontId="0" fillId="0" borderId="23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2" fontId="16" fillId="0" borderId="27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16" fillId="0" borderId="26" xfId="0" applyFont="1" applyBorder="1" applyAlignment="1">
      <alignment/>
    </xf>
    <xf numFmtId="2" fontId="16" fillId="0" borderId="23" xfId="0" applyNumberFormat="1" applyFont="1" applyBorder="1" applyAlignment="1">
      <alignment horizontal="center"/>
    </xf>
    <xf numFmtId="2" fontId="16" fillId="0" borderId="26" xfId="61" applyNumberFormat="1" applyFont="1" applyBorder="1" applyAlignment="1">
      <alignment horizontal="center"/>
    </xf>
    <xf numFmtId="2" fontId="16" fillId="0" borderId="26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0" fontId="20" fillId="0" borderId="19" xfId="0" applyFont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9" xfId="0" applyFont="1" applyBorder="1" applyAlignment="1">
      <alignment/>
    </xf>
    <xf numFmtId="4" fontId="20" fillId="0" borderId="19" xfId="0" applyNumberFormat="1" applyFont="1" applyBorder="1" applyAlignment="1">
      <alignment/>
    </xf>
    <xf numFmtId="4" fontId="20" fillId="0" borderId="0" xfId="0" applyNumberFormat="1" applyFont="1" applyBorder="1" applyAlignment="1">
      <alignment/>
    </xf>
    <xf numFmtId="0" fontId="0" fillId="0" borderId="19" xfId="0" applyBorder="1" applyAlignment="1">
      <alignment/>
    </xf>
    <xf numFmtId="4" fontId="20" fillId="0" borderId="19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10" fillId="33" borderId="21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top" wrapText="1"/>
    </xf>
    <xf numFmtId="4" fontId="8" fillId="0" borderId="10" xfId="0" applyNumberFormat="1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36" fillId="0" borderId="0" xfId="52" applyAlignment="1">
      <alignment horizontal="center"/>
      <protection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31"/>
  <sheetViews>
    <sheetView tabSelected="1" zoomScalePageLayoutView="0" workbookViewId="0" topLeftCell="C5">
      <selection activeCell="C5" sqref="C5:I5"/>
    </sheetView>
  </sheetViews>
  <sheetFormatPr defaultColWidth="9.00390625" defaultRowHeight="12.75"/>
  <cols>
    <col min="1" max="1" width="3.375" style="0" hidden="1" customWidth="1"/>
    <col min="2" max="2" width="9.125" style="0" hidden="1" customWidth="1"/>
    <col min="3" max="3" width="29.375" style="37" customWidth="1"/>
    <col min="4" max="4" width="12.75390625" style="37" customWidth="1"/>
    <col min="5" max="5" width="11.375" style="37" customWidth="1"/>
    <col min="6" max="6" width="14.125" style="37" customWidth="1"/>
    <col min="7" max="7" width="12.125" style="37" customWidth="1"/>
    <col min="8" max="8" width="12.75390625" style="37" customWidth="1"/>
    <col min="9" max="9" width="22.75390625" style="37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2"/>
      <c r="D3" s="3"/>
      <c r="E3" s="4"/>
      <c r="F3" s="4"/>
      <c r="G3" s="4"/>
      <c r="H3" s="4"/>
      <c r="I3" s="5"/>
    </row>
    <row r="4" spans="3:9" ht="12.75" customHeight="1" hidden="1">
      <c r="C4" s="6"/>
      <c r="D4" s="6"/>
      <c r="E4" s="7"/>
      <c r="F4" s="7"/>
      <c r="G4" s="7"/>
      <c r="H4" s="7"/>
      <c r="I4" s="7"/>
    </row>
    <row r="5" spans="3:9" ht="14.25">
      <c r="C5" s="85" t="s">
        <v>1</v>
      </c>
      <c r="D5" s="85"/>
      <c r="E5" s="85"/>
      <c r="F5" s="85"/>
      <c r="G5" s="85"/>
      <c r="H5" s="85"/>
      <c r="I5" s="85"/>
    </row>
    <row r="6" spans="3:9" ht="12.75">
      <c r="C6" s="86" t="s">
        <v>2</v>
      </c>
      <c r="D6" s="86"/>
      <c r="E6" s="86"/>
      <c r="F6" s="86"/>
      <c r="G6" s="86"/>
      <c r="H6" s="86"/>
      <c r="I6" s="86"/>
    </row>
    <row r="7" spans="3:9" ht="13.5" thickBot="1">
      <c r="C7" s="86" t="s">
        <v>3</v>
      </c>
      <c r="D7" s="86"/>
      <c r="E7" s="86"/>
      <c r="F7" s="86"/>
      <c r="G7" s="86"/>
      <c r="H7" s="86"/>
      <c r="I7" s="86"/>
    </row>
    <row r="8" spans="3:9" ht="6" customHeight="1" hidden="1" thickBot="1">
      <c r="C8" s="87"/>
      <c r="D8" s="87"/>
      <c r="E8" s="87"/>
      <c r="F8" s="87"/>
      <c r="G8" s="87"/>
      <c r="H8" s="87"/>
      <c r="I8" s="87"/>
    </row>
    <row r="9" spans="3:9" ht="50.25" customHeight="1" thickBot="1">
      <c r="C9" s="8" t="s">
        <v>4</v>
      </c>
      <c r="D9" s="9" t="s">
        <v>5</v>
      </c>
      <c r="E9" s="10" t="s">
        <v>6</v>
      </c>
      <c r="F9" s="10" t="s">
        <v>7</v>
      </c>
      <c r="G9" s="10" t="s">
        <v>8</v>
      </c>
      <c r="H9" s="10" t="s">
        <v>9</v>
      </c>
      <c r="I9" s="9" t="s">
        <v>10</v>
      </c>
    </row>
    <row r="10" spans="3:9" ht="12" customHeight="1" thickBot="1">
      <c r="C10" s="88" t="s">
        <v>11</v>
      </c>
      <c r="D10" s="89"/>
      <c r="E10" s="89"/>
      <c r="F10" s="89"/>
      <c r="G10" s="89"/>
      <c r="H10" s="89"/>
      <c r="I10" s="90"/>
    </row>
    <row r="11" spans="3:9" ht="13.5" customHeight="1" thickBot="1">
      <c r="C11" s="11" t="s">
        <v>12</v>
      </c>
      <c r="D11" s="12">
        <v>91358</v>
      </c>
      <c r="E11" s="13">
        <f>1009510.68-55116.68</f>
        <v>954394</v>
      </c>
      <c r="F11" s="13">
        <v>888683.98</v>
      </c>
      <c r="G11" s="13">
        <f>+F11</f>
        <v>888683.98</v>
      </c>
      <c r="H11" s="13">
        <f>+D11+E11-F11</f>
        <v>157068.02000000002</v>
      </c>
      <c r="I11" s="91" t="s">
        <v>13</v>
      </c>
    </row>
    <row r="12" spans="3:9" ht="13.5" customHeight="1" thickBot="1">
      <c r="C12" s="11" t="s">
        <v>14</v>
      </c>
      <c r="D12" s="12">
        <v>70479.33000000002</v>
      </c>
      <c r="E12" s="14">
        <f>453482.77-25468.47</f>
        <v>428014.30000000005</v>
      </c>
      <c r="F12" s="14">
        <v>400791.39</v>
      </c>
      <c r="G12" s="14">
        <f>+F12</f>
        <v>400791.39</v>
      </c>
      <c r="H12" s="13">
        <f>+D12+E12-F12</f>
        <v>97702.24000000005</v>
      </c>
      <c r="I12" s="92"/>
    </row>
    <row r="13" spans="3:9" ht="13.5" customHeight="1" thickBot="1">
      <c r="C13" s="11" t="s">
        <v>15</v>
      </c>
      <c r="D13" s="12">
        <v>26998.709999999992</v>
      </c>
      <c r="E13" s="14">
        <f>209334.57-3599.67</f>
        <v>205734.9</v>
      </c>
      <c r="F13" s="14">
        <v>190355.68</v>
      </c>
      <c r="G13" s="14">
        <f>+F13</f>
        <v>190355.68</v>
      </c>
      <c r="H13" s="13">
        <f>+D13+E13-F13</f>
        <v>42377.92999999999</v>
      </c>
      <c r="I13" s="91" t="s">
        <v>16</v>
      </c>
    </row>
    <row r="14" spans="3:9" ht="13.5" customHeight="1" thickBot="1">
      <c r="C14" s="11" t="s">
        <v>17</v>
      </c>
      <c r="D14" s="12">
        <v>14393</v>
      </c>
      <c r="E14" s="14">
        <f>42107.44-2418.69+69973.74-1192.9</f>
        <v>108469.59000000001</v>
      </c>
      <c r="F14" s="14">
        <f>36799.18+63554.96</f>
        <v>100354.14</v>
      </c>
      <c r="G14" s="14">
        <f>+F14</f>
        <v>100354.14</v>
      </c>
      <c r="H14" s="13">
        <f>+D14+E14-F14</f>
        <v>22508.45000000001</v>
      </c>
      <c r="I14" s="93"/>
    </row>
    <row r="15" spans="3:9" ht="13.5" thickBot="1">
      <c r="C15" s="11" t="s">
        <v>18</v>
      </c>
      <c r="D15" s="15">
        <f>SUM(D11:D14)</f>
        <v>203229.04</v>
      </c>
      <c r="E15" s="15">
        <f>SUM(E11:E14)</f>
        <v>1696612.79</v>
      </c>
      <c r="F15" s="15">
        <f>SUM(F11:F14)</f>
        <v>1580185.19</v>
      </c>
      <c r="G15" s="15">
        <f>SUM(G11:G14)</f>
        <v>1580185.19</v>
      </c>
      <c r="H15" s="15">
        <f>SUM(H11:H14)</f>
        <v>319656.6400000001</v>
      </c>
      <c r="I15" s="16"/>
    </row>
    <row r="16" spans="3:9" ht="13.5" customHeight="1" thickBot="1">
      <c r="C16" s="94" t="s">
        <v>19</v>
      </c>
      <c r="D16" s="94"/>
      <c r="E16" s="94"/>
      <c r="F16" s="94"/>
      <c r="G16" s="94"/>
      <c r="H16" s="94"/>
      <c r="I16" s="94"/>
    </row>
    <row r="17" spans="3:9" ht="49.5" customHeight="1" thickBot="1">
      <c r="C17" s="17" t="s">
        <v>4</v>
      </c>
      <c r="D17" s="9" t="s">
        <v>5</v>
      </c>
      <c r="E17" s="10" t="s">
        <v>6</v>
      </c>
      <c r="F17" s="10" t="s">
        <v>7</v>
      </c>
      <c r="G17" s="10" t="s">
        <v>8</v>
      </c>
      <c r="H17" s="10" t="s">
        <v>9</v>
      </c>
      <c r="I17" s="18" t="s">
        <v>20</v>
      </c>
    </row>
    <row r="18" spans="3:9" ht="19.5" customHeight="1" thickBot="1">
      <c r="C18" s="8" t="s">
        <v>21</v>
      </c>
      <c r="D18" s="19">
        <v>45465.57000000001</v>
      </c>
      <c r="E18" s="20">
        <v>497490</v>
      </c>
      <c r="F18" s="20">
        <v>463080.77</v>
      </c>
      <c r="G18" s="20">
        <f aca="true" t="shared" si="0" ref="G18:G25">+F18</f>
        <v>463080.77</v>
      </c>
      <c r="H18" s="20">
        <f>+D18+E18-F18</f>
        <v>79874.80000000005</v>
      </c>
      <c r="I18" s="95" t="s">
        <v>22</v>
      </c>
    </row>
    <row r="19" spans="3:10" ht="17.25" customHeight="1" thickBot="1">
      <c r="C19" s="11" t="s">
        <v>23</v>
      </c>
      <c r="D19" s="12">
        <v>20410.690000000002</v>
      </c>
      <c r="E19" s="13">
        <v>182182.68</v>
      </c>
      <c r="F19" s="13">
        <v>170375.85</v>
      </c>
      <c r="G19" s="21">
        <v>95164.15</v>
      </c>
      <c r="H19" s="20">
        <f aca="true" t="shared" si="1" ref="H19:H25">+D19+E19-F19</f>
        <v>32217.51999999999</v>
      </c>
      <c r="I19" s="92"/>
      <c r="J19" s="22"/>
    </row>
    <row r="20" spans="3:9" ht="13.5" customHeight="1" thickBot="1">
      <c r="C20" s="17" t="s">
        <v>24</v>
      </c>
      <c r="D20" s="23">
        <v>10018.140000000007</v>
      </c>
      <c r="E20" s="13">
        <v>197143.56</v>
      </c>
      <c r="F20" s="13">
        <v>181810.7</v>
      </c>
      <c r="G20" s="21">
        <f>265.9*1000+4.04*1000+22*1000</f>
        <v>291940</v>
      </c>
      <c r="H20" s="20">
        <f t="shared" si="1"/>
        <v>25351</v>
      </c>
      <c r="I20" s="24"/>
    </row>
    <row r="21" spans="3:9" ht="15" customHeight="1" hidden="1" thickBot="1">
      <c r="C21" s="11" t="s">
        <v>25</v>
      </c>
      <c r="D21" s="12">
        <v>0</v>
      </c>
      <c r="E21" s="13"/>
      <c r="F21" s="13"/>
      <c r="G21" s="20">
        <f t="shared" si="0"/>
        <v>0</v>
      </c>
      <c r="H21" s="20">
        <f t="shared" si="1"/>
        <v>0</v>
      </c>
      <c r="I21" s="25" t="s">
        <v>26</v>
      </c>
    </row>
    <row r="22" spans="3:9" ht="13.5" thickBot="1">
      <c r="C22" s="11" t="s">
        <v>27</v>
      </c>
      <c r="D22" s="12">
        <v>7701.830000000002</v>
      </c>
      <c r="E22" s="13">
        <v>128303.64</v>
      </c>
      <c r="F22" s="13">
        <v>117655.1</v>
      </c>
      <c r="G22" s="20">
        <f t="shared" si="0"/>
        <v>117655.1</v>
      </c>
      <c r="H22" s="20">
        <f t="shared" si="1"/>
        <v>18350.369999999995</v>
      </c>
      <c r="I22" s="25" t="s">
        <v>28</v>
      </c>
    </row>
    <row r="23" spans="3:9" ht="26.25" customHeight="1" thickBot="1">
      <c r="C23" s="11" t="s">
        <v>29</v>
      </c>
      <c r="D23" s="12">
        <v>2058.8600000000006</v>
      </c>
      <c r="E23" s="14">
        <v>23367.96</v>
      </c>
      <c r="F23" s="14">
        <v>21723.09</v>
      </c>
      <c r="G23" s="20">
        <f t="shared" si="0"/>
        <v>21723.09</v>
      </c>
      <c r="H23" s="20">
        <f t="shared" si="1"/>
        <v>3703.7299999999996</v>
      </c>
      <c r="I23" s="25" t="s">
        <v>30</v>
      </c>
    </row>
    <row r="24" spans="3:9" ht="15.75" customHeight="1" thickBot="1">
      <c r="C24" s="17" t="s">
        <v>31</v>
      </c>
      <c r="D24" s="12">
        <v>0</v>
      </c>
      <c r="E24" s="14">
        <f>85368.36-2039.91</f>
        <v>83328.45</v>
      </c>
      <c r="F24" s="14">
        <v>73638.17</v>
      </c>
      <c r="G24" s="20">
        <f t="shared" si="0"/>
        <v>73638.17</v>
      </c>
      <c r="H24" s="20">
        <f t="shared" si="1"/>
        <v>9690.279999999999</v>
      </c>
      <c r="I24" s="25"/>
    </row>
    <row r="25" spans="3:9" ht="13.5" customHeight="1" thickBot="1">
      <c r="C25" s="11" t="s">
        <v>32</v>
      </c>
      <c r="D25" s="12">
        <v>3292.3799999999974</v>
      </c>
      <c r="E25" s="14">
        <v>32714.04</v>
      </c>
      <c r="F25" s="14">
        <v>30551.25</v>
      </c>
      <c r="G25" s="20">
        <f t="shared" si="0"/>
        <v>30551.25</v>
      </c>
      <c r="H25" s="20">
        <f t="shared" si="1"/>
        <v>5455.169999999998</v>
      </c>
      <c r="I25" s="25" t="s">
        <v>33</v>
      </c>
    </row>
    <row r="26" spans="3:9" s="26" customFormat="1" ht="17.25" customHeight="1" thickBot="1">
      <c r="C26" s="11" t="s">
        <v>18</v>
      </c>
      <c r="D26" s="15">
        <f>SUM(D18:D25)</f>
        <v>88947.47000000003</v>
      </c>
      <c r="E26" s="15">
        <f>SUM(E18:E25)</f>
        <v>1144530.33</v>
      </c>
      <c r="F26" s="15">
        <f>SUM(F18:F25)</f>
        <v>1058834.9300000002</v>
      </c>
      <c r="G26" s="15">
        <f>SUM(G18:G25)</f>
        <v>1093752.53</v>
      </c>
      <c r="H26" s="15">
        <f>SUM(H18:H25)</f>
        <v>174642.87000000005</v>
      </c>
      <c r="I26" s="24"/>
    </row>
    <row r="27" spans="3:9" ht="13.5" customHeight="1" thickBot="1">
      <c r="C27" s="96" t="s">
        <v>34</v>
      </c>
      <c r="D27" s="96"/>
      <c r="E27" s="96"/>
      <c r="F27" s="96"/>
      <c r="G27" s="96"/>
      <c r="H27" s="96"/>
      <c r="I27" s="96"/>
    </row>
    <row r="28" spans="3:9" ht="25.5" customHeight="1" thickBot="1">
      <c r="C28" s="27" t="s">
        <v>35</v>
      </c>
      <c r="D28" s="97" t="s">
        <v>36</v>
      </c>
      <c r="E28" s="98"/>
      <c r="F28" s="98"/>
      <c r="G28" s="98"/>
      <c r="H28" s="99"/>
      <c r="I28" s="28" t="s">
        <v>37</v>
      </c>
    </row>
    <row r="29" spans="3:9" ht="18.75" customHeight="1">
      <c r="C29" s="29" t="s">
        <v>38</v>
      </c>
      <c r="D29" s="29"/>
      <c r="E29" s="29"/>
      <c r="F29" s="29"/>
      <c r="G29" s="29"/>
      <c r="H29" s="30">
        <f>+H15+H26+H28</f>
        <v>494299.5100000001</v>
      </c>
      <c r="I29" s="31"/>
    </row>
    <row r="30" spans="3:9" ht="15">
      <c r="C30" s="32" t="s">
        <v>39</v>
      </c>
      <c r="D30" s="32"/>
      <c r="E30" s="31"/>
      <c r="F30" s="31"/>
      <c r="G30" s="31"/>
      <c r="H30" s="31"/>
      <c r="I30" s="31"/>
    </row>
    <row r="31" spans="3:9" ht="12.75" customHeight="1">
      <c r="C31" s="33" t="s">
        <v>40</v>
      </c>
      <c r="D31" s="31"/>
      <c r="E31" s="31"/>
      <c r="F31" s="31"/>
      <c r="G31" s="31"/>
      <c r="H31" s="31"/>
      <c r="I31" s="31"/>
    </row>
  </sheetData>
  <sheetProtection/>
  <mergeCells count="11">
    <mergeCell ref="I13:I14"/>
    <mergeCell ref="C16:I16"/>
    <mergeCell ref="I18:I19"/>
    <mergeCell ref="C27:I27"/>
    <mergeCell ref="D28:H28"/>
    <mergeCell ref="C5:I5"/>
    <mergeCell ref="C6:I6"/>
    <mergeCell ref="C7:I7"/>
    <mergeCell ref="C8:I8"/>
    <mergeCell ref="C10:I10"/>
    <mergeCell ref="I11:I12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view="pageBreakPreview" zoomScale="120" zoomScaleSheetLayoutView="120" zoomScalePageLayoutView="0" workbookViewId="0" topLeftCell="A1">
      <selection activeCell="A1" sqref="A1:H1"/>
    </sheetView>
  </sheetViews>
  <sheetFormatPr defaultColWidth="9.00390625" defaultRowHeight="12.75"/>
  <cols>
    <col min="1" max="1" width="4.625" style="38" customWidth="1"/>
    <col min="2" max="2" width="13.25390625" style="38" customWidth="1"/>
    <col min="3" max="3" width="13.875" style="38" customWidth="1"/>
    <col min="4" max="4" width="14.00390625" style="38" customWidth="1"/>
    <col min="5" max="5" width="13.875" style="38" customWidth="1"/>
    <col min="6" max="6" width="14.875" style="38" customWidth="1"/>
    <col min="7" max="7" width="15.875" style="38" customWidth="1"/>
    <col min="8" max="8" width="14.25390625" style="38" customWidth="1"/>
    <col min="9" max="16384" width="9.125" style="38" customWidth="1"/>
  </cols>
  <sheetData>
    <row r="1" spans="1:8" ht="15">
      <c r="A1" s="100" t="s">
        <v>41</v>
      </c>
      <c r="B1" s="100"/>
      <c r="C1" s="100"/>
      <c r="D1" s="100"/>
      <c r="E1" s="100"/>
      <c r="F1" s="100"/>
      <c r="G1" s="100"/>
      <c r="H1" s="100"/>
    </row>
    <row r="2" spans="1:8" ht="15">
      <c r="A2" s="100" t="s">
        <v>42</v>
      </c>
      <c r="B2" s="100"/>
      <c r="C2" s="100"/>
      <c r="D2" s="100"/>
      <c r="E2" s="100"/>
      <c r="F2" s="100"/>
      <c r="G2" s="100"/>
      <c r="H2" s="100"/>
    </row>
    <row r="3" spans="1:8" ht="15">
      <c r="A3" s="100" t="s">
        <v>43</v>
      </c>
      <c r="B3" s="100"/>
      <c r="C3" s="100"/>
      <c r="D3" s="100"/>
      <c r="E3" s="100"/>
      <c r="F3" s="100"/>
      <c r="G3" s="100"/>
      <c r="H3" s="100"/>
    </row>
    <row r="4" spans="1:8" ht="60">
      <c r="A4" s="39" t="s">
        <v>44</v>
      </c>
      <c r="B4" s="40" t="s">
        <v>45</v>
      </c>
      <c r="C4" s="40" t="s">
        <v>46</v>
      </c>
      <c r="D4" s="40" t="s">
        <v>47</v>
      </c>
      <c r="E4" s="39" t="s">
        <v>48</v>
      </c>
      <c r="F4" s="39" t="s">
        <v>49</v>
      </c>
      <c r="G4" s="40" t="s">
        <v>50</v>
      </c>
      <c r="H4" s="39" t="s">
        <v>51</v>
      </c>
    </row>
    <row r="5" spans="1:8" ht="15">
      <c r="A5" s="41" t="s">
        <v>52</v>
      </c>
      <c r="B5" s="41">
        <v>-3.76</v>
      </c>
      <c r="C5" s="41">
        <v>182.18</v>
      </c>
      <c r="D5" s="41">
        <v>170.38</v>
      </c>
      <c r="E5" s="41">
        <v>2.16</v>
      </c>
      <c r="F5" s="41">
        <v>95.16</v>
      </c>
      <c r="G5" s="41">
        <v>32.22</v>
      </c>
      <c r="H5" s="41">
        <f>B5+C5+E5-F5</f>
        <v>85.42000000000002</v>
      </c>
    </row>
    <row r="7" ht="15">
      <c r="A7" s="38" t="s">
        <v>53</v>
      </c>
    </row>
    <row r="8" spans="1:5" ht="15">
      <c r="A8" s="38" t="s">
        <v>54</v>
      </c>
      <c r="C8" s="42"/>
      <c r="D8" s="42"/>
      <c r="E8" s="42"/>
    </row>
    <row r="9" ht="15">
      <c r="A9" s="38" t="s">
        <v>55</v>
      </c>
    </row>
    <row r="10" ht="15">
      <c r="A10" s="38" t="s">
        <v>56</v>
      </c>
    </row>
    <row r="11" ht="15">
      <c r="A11" s="38" t="s">
        <v>57</v>
      </c>
    </row>
    <row r="12" ht="15">
      <c r="A12" s="38" t="s">
        <v>58</v>
      </c>
    </row>
    <row r="13" ht="15">
      <c r="A13" s="38" t="s">
        <v>59</v>
      </c>
    </row>
  </sheetData>
  <sheetProtection/>
  <mergeCells count="3">
    <mergeCell ref="A1:H1"/>
    <mergeCell ref="A2:H2"/>
    <mergeCell ref="A3:H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A1" sqref="A1:G2"/>
    </sheetView>
  </sheetViews>
  <sheetFormatPr defaultColWidth="9.00390625" defaultRowHeight="12.75"/>
  <cols>
    <col min="1" max="1" width="5.625" style="0" customWidth="1"/>
    <col min="2" max="2" width="24.375" style="0" customWidth="1"/>
    <col min="3" max="3" width="34.25390625" style="0" customWidth="1"/>
    <col min="4" max="4" width="19.25390625" style="0" customWidth="1"/>
    <col min="5" max="5" width="15.25390625" style="0" customWidth="1"/>
    <col min="6" max="6" width="17.25390625" style="0" customWidth="1"/>
    <col min="7" max="7" width="11.25390625" style="0" customWidth="1"/>
  </cols>
  <sheetData>
    <row r="1" spans="1:7" ht="27" customHeight="1">
      <c r="A1" s="101" t="s">
        <v>60</v>
      </c>
      <c r="B1" s="102"/>
      <c r="C1" s="102"/>
      <c r="D1" s="102"/>
      <c r="E1" s="102"/>
      <c r="F1" s="102"/>
      <c r="G1" s="102"/>
    </row>
    <row r="2" spans="1:7" ht="29.25" customHeight="1" thickBot="1">
      <c r="A2" s="102"/>
      <c r="B2" s="102"/>
      <c r="C2" s="102"/>
      <c r="D2" s="102"/>
      <c r="E2" s="102"/>
      <c r="F2" s="102"/>
      <c r="G2" s="102"/>
    </row>
    <row r="3" spans="1:7" ht="13.5" thickBot="1">
      <c r="A3" s="43"/>
      <c r="B3" s="44"/>
      <c r="C3" s="34"/>
      <c r="D3" s="44"/>
      <c r="E3" s="44"/>
      <c r="F3" s="103" t="s">
        <v>61</v>
      </c>
      <c r="G3" s="104"/>
    </row>
    <row r="4" spans="1:7" ht="12.75">
      <c r="A4" s="45" t="s">
        <v>62</v>
      </c>
      <c r="B4" s="46" t="s">
        <v>63</v>
      </c>
      <c r="C4" s="45" t="s">
        <v>64</v>
      </c>
      <c r="D4" s="46" t="s">
        <v>65</v>
      </c>
      <c r="E4" s="47" t="s">
        <v>66</v>
      </c>
      <c r="F4" s="47"/>
      <c r="G4" s="47"/>
    </row>
    <row r="5" spans="1:7" ht="12.75">
      <c r="A5" s="45" t="s">
        <v>67</v>
      </c>
      <c r="B5" s="46"/>
      <c r="C5" s="48"/>
      <c r="D5" s="46" t="s">
        <v>68</v>
      </c>
      <c r="E5" s="46" t="s">
        <v>69</v>
      </c>
      <c r="F5" s="46" t="s">
        <v>70</v>
      </c>
      <c r="G5" s="46" t="s">
        <v>71</v>
      </c>
    </row>
    <row r="6" spans="1:7" ht="12.75">
      <c r="A6" s="45"/>
      <c r="B6" s="46"/>
      <c r="C6" s="48"/>
      <c r="D6" s="46" t="s">
        <v>72</v>
      </c>
      <c r="E6" s="46"/>
      <c r="F6" s="46" t="s">
        <v>73</v>
      </c>
      <c r="G6" s="46" t="s">
        <v>74</v>
      </c>
    </row>
    <row r="7" spans="1:7" ht="12.75">
      <c r="A7" s="49"/>
      <c r="B7" s="50"/>
      <c r="C7" s="35"/>
      <c r="D7" s="50"/>
      <c r="E7" s="50"/>
      <c r="F7" s="50"/>
      <c r="G7" s="46" t="s">
        <v>75</v>
      </c>
    </row>
    <row r="8" spans="1:7" ht="13.5" thickBot="1">
      <c r="A8" s="51"/>
      <c r="B8" s="52"/>
      <c r="C8" s="36"/>
      <c r="D8" s="52"/>
      <c r="E8" s="52"/>
      <c r="F8" s="52"/>
      <c r="G8" s="52"/>
    </row>
    <row r="9" spans="1:7" ht="4.5" customHeight="1">
      <c r="A9" s="44"/>
      <c r="B9" s="53"/>
      <c r="C9" s="34"/>
      <c r="D9" s="44"/>
      <c r="E9" s="44"/>
      <c r="F9" s="44"/>
      <c r="G9" s="53"/>
    </row>
    <row r="10" spans="1:7" ht="12.75">
      <c r="A10" s="46">
        <v>1</v>
      </c>
      <c r="B10" s="54" t="s">
        <v>76</v>
      </c>
      <c r="C10" s="45" t="s">
        <v>77</v>
      </c>
      <c r="D10" s="46" t="s">
        <v>78</v>
      </c>
      <c r="E10" s="55">
        <v>20.6</v>
      </c>
      <c r="F10" s="55">
        <f>E10*0.196</f>
        <v>4.0376</v>
      </c>
      <c r="G10" s="56">
        <f aca="true" t="shared" si="0" ref="G10:G17">+E10-F10</f>
        <v>16.5624</v>
      </c>
    </row>
    <row r="11" spans="1:7" ht="12.75">
      <c r="A11" s="46"/>
      <c r="B11" s="54"/>
      <c r="C11" s="45" t="s">
        <v>79</v>
      </c>
      <c r="D11" s="46" t="s">
        <v>80</v>
      </c>
      <c r="E11" s="55">
        <v>1360.099</v>
      </c>
      <c r="F11" s="55">
        <v>68.02</v>
      </c>
      <c r="G11" s="56">
        <f t="shared" si="0"/>
        <v>1292.079</v>
      </c>
    </row>
    <row r="12" spans="1:7" ht="12.75">
      <c r="A12" s="46"/>
      <c r="B12" s="54"/>
      <c r="C12" s="45" t="s">
        <v>81</v>
      </c>
      <c r="D12" s="46" t="s">
        <v>78</v>
      </c>
      <c r="E12" s="55">
        <v>247.525</v>
      </c>
      <c r="F12" s="55">
        <v>12.379</v>
      </c>
      <c r="G12" s="56">
        <f t="shared" si="0"/>
        <v>235.14600000000002</v>
      </c>
    </row>
    <row r="13" spans="1:7" ht="12.75">
      <c r="A13" s="46"/>
      <c r="B13" s="54"/>
      <c r="C13" s="45" t="s">
        <v>82</v>
      </c>
      <c r="D13" s="46" t="s">
        <v>83</v>
      </c>
      <c r="E13" s="55">
        <v>1497.723</v>
      </c>
      <c r="F13" s="55">
        <v>74.903</v>
      </c>
      <c r="G13" s="56">
        <f t="shared" si="0"/>
        <v>1422.82</v>
      </c>
    </row>
    <row r="14" spans="1:7" ht="12.75">
      <c r="A14" s="46"/>
      <c r="B14" s="54" t="s">
        <v>84</v>
      </c>
      <c r="C14" s="45" t="s">
        <v>85</v>
      </c>
      <c r="D14" s="46" t="s">
        <v>86</v>
      </c>
      <c r="E14" s="55">
        <v>1200.693</v>
      </c>
      <c r="F14" s="55">
        <v>60.048</v>
      </c>
      <c r="G14" s="56">
        <f t="shared" si="0"/>
        <v>1140.645</v>
      </c>
    </row>
    <row r="15" spans="1:7" ht="12.75">
      <c r="A15" s="46"/>
      <c r="B15" s="54"/>
      <c r="C15" s="45" t="s">
        <v>87</v>
      </c>
      <c r="D15" s="46" t="s">
        <v>88</v>
      </c>
      <c r="E15" s="55">
        <v>958.416</v>
      </c>
      <c r="F15" s="55">
        <v>47.931</v>
      </c>
      <c r="G15" s="56">
        <f t="shared" si="0"/>
        <v>910.485</v>
      </c>
    </row>
    <row r="16" spans="1:7" ht="12.75">
      <c r="A16" s="46"/>
      <c r="B16" s="54"/>
      <c r="C16" s="45" t="s">
        <v>89</v>
      </c>
      <c r="D16" s="46"/>
      <c r="E16" s="55">
        <v>52.644</v>
      </c>
      <c r="F16" s="55">
        <v>2.62</v>
      </c>
      <c r="G16" s="56">
        <f t="shared" si="0"/>
        <v>50.024</v>
      </c>
    </row>
    <row r="17" spans="1:7" ht="12.75">
      <c r="A17" s="46"/>
      <c r="B17" s="54"/>
      <c r="C17" s="48" t="s">
        <v>90</v>
      </c>
      <c r="D17" s="46"/>
      <c r="E17" s="55">
        <v>22</v>
      </c>
      <c r="F17" s="55">
        <f>E17</f>
        <v>22</v>
      </c>
      <c r="G17" s="56">
        <f t="shared" si="0"/>
        <v>0</v>
      </c>
    </row>
    <row r="18" spans="1:7" ht="12.75">
      <c r="A18" s="46"/>
      <c r="B18" s="54"/>
      <c r="C18" s="57" t="s">
        <v>91</v>
      </c>
      <c r="D18" s="58"/>
      <c r="E18" s="59">
        <f>SUM(E10:E17)</f>
        <v>5359.700000000001</v>
      </c>
      <c r="F18" s="59">
        <f>SUM(F10:F17)</f>
        <v>291.9386</v>
      </c>
      <c r="G18" s="59">
        <f>SUM(G10:G17)</f>
        <v>5067.761399999999</v>
      </c>
    </row>
    <row r="19" spans="1:7" ht="13.5" thickBot="1">
      <c r="A19" s="60"/>
      <c r="B19" s="61"/>
      <c r="C19" s="62"/>
      <c r="D19" s="63"/>
      <c r="E19" s="64"/>
      <c r="F19" s="64"/>
      <c r="G19" s="65"/>
    </row>
    <row r="20" spans="1:7" ht="8.25" customHeight="1">
      <c r="A20" s="44"/>
      <c r="B20" s="53"/>
      <c r="C20" s="105"/>
      <c r="D20" s="66"/>
      <c r="E20" s="67"/>
      <c r="F20" s="68"/>
      <c r="G20" s="68"/>
    </row>
    <row r="21" spans="1:7" ht="12.75">
      <c r="A21" s="50"/>
      <c r="B21" s="69" t="s">
        <v>18</v>
      </c>
      <c r="C21" s="106"/>
      <c r="D21" s="48"/>
      <c r="E21" s="70">
        <f>E18</f>
        <v>5359.700000000001</v>
      </c>
      <c r="F21" s="71">
        <f>+F18</f>
        <v>291.9386</v>
      </c>
      <c r="G21" s="72">
        <f>+E21-F21</f>
        <v>5067.7614</v>
      </c>
    </row>
    <row r="22" spans="1:7" ht="7.5" customHeight="1" thickBot="1">
      <c r="A22" s="52"/>
      <c r="B22" s="73"/>
      <c r="C22" s="107"/>
      <c r="D22" s="74"/>
      <c r="E22" s="63"/>
      <c r="F22" s="75"/>
      <c r="G22" s="75"/>
    </row>
    <row r="24" spans="1:7" ht="57.75" customHeight="1">
      <c r="A24" s="76" t="s">
        <v>92</v>
      </c>
      <c r="B24" s="76" t="s">
        <v>93</v>
      </c>
      <c r="C24" s="76" t="s">
        <v>94</v>
      </c>
      <c r="D24" s="76" t="s">
        <v>95</v>
      </c>
      <c r="E24" s="77" t="s">
        <v>96</v>
      </c>
      <c r="F24" s="76" t="s">
        <v>97</v>
      </c>
      <c r="G24" s="78"/>
    </row>
    <row r="25" spans="1:7" ht="15">
      <c r="A25" s="79">
        <v>1</v>
      </c>
      <c r="B25" s="80">
        <v>10018.140000000007</v>
      </c>
      <c r="C25" s="80">
        <v>197143.56</v>
      </c>
      <c r="D25" s="80">
        <v>181810.7</v>
      </c>
      <c r="E25" s="80">
        <v>19200</v>
      </c>
      <c r="F25" s="80">
        <f>+B25+C25-D25</f>
        <v>25351</v>
      </c>
      <c r="G25" s="81"/>
    </row>
    <row r="27" spans="1:5" ht="90">
      <c r="A27" s="76" t="s">
        <v>92</v>
      </c>
      <c r="B27" s="76" t="s">
        <v>98</v>
      </c>
      <c r="C27" s="76" t="s">
        <v>99</v>
      </c>
      <c r="D27" s="76" t="s">
        <v>100</v>
      </c>
      <c r="E27" s="76" t="s">
        <v>101</v>
      </c>
    </row>
    <row r="28" spans="1:5" ht="15">
      <c r="A28" s="82">
        <v>1</v>
      </c>
      <c r="B28" s="83">
        <v>58900</v>
      </c>
      <c r="C28" s="83">
        <f>+D25+E25</f>
        <v>201010.7</v>
      </c>
      <c r="D28" s="83">
        <v>291940</v>
      </c>
      <c r="E28" s="83">
        <f>+B28+C28-D28</f>
        <v>-32029.29999999999</v>
      </c>
    </row>
    <row r="29" spans="1:5" ht="12.75">
      <c r="A29" s="35"/>
      <c r="B29" s="35"/>
      <c r="C29" s="84"/>
      <c r="D29" s="84"/>
      <c r="E29" s="48"/>
    </row>
    <row r="30" ht="12.75">
      <c r="B30" t="s">
        <v>102</v>
      </c>
    </row>
  </sheetData>
  <sheetProtection/>
  <mergeCells count="3">
    <mergeCell ref="A1:G2"/>
    <mergeCell ref="F3:G3"/>
    <mergeCell ref="C20:C22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2011-03-25T07:14:17Z</dcterms:created>
  <dcterms:modified xsi:type="dcterms:W3CDTF">2011-04-12T13:25:42Z</dcterms:modified>
  <cp:category/>
  <cp:version/>
  <cp:contentType/>
  <cp:contentStatus/>
</cp:coreProperties>
</file>