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<sst xmlns="http://schemas.openxmlformats.org/spreadsheetml/2006/main" count="106" uniqueCount="97">
  <si>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</si>
  <si>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</si>
  <si>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</si>
  <si>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</si>
  <si>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</si>
  <si>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</si>
  <si>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</si>
  <si>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</si>
  <si>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</si>
  <si>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</si>
  <si>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</si>
  <si>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</si>
  <si>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</si>
  <si>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</si>
  <si>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</si>
  <si>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</si>
  <si>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</si>
  <si>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</si>
  <si>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</si>
  <si>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</si>
  <si>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</si>
  <si>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</si>
  <si>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</si>
  <si>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</si>
  <si>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</si>
  <si>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</si>
  <si>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</si>
  <si>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</si>
  <si>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</si>
  <si>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</si>
  <si>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</si>
  <si>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</si>
  <si>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</si>
  <si>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</si>
  <si>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</si>
  <si>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</si>
  <si>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</si>
  <si>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</si>
  <si>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</si>
  <si>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</si>
  <si>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</si>
  <si>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</si>
  <si>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</si>
  <si>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</si>
  <si>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</si>
  <si>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</si>
  <si>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</si>
  <si>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</si>
  <si>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</si>
  <si>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</si>
  <si>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</si>
  <si>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</si>
  <si>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</si>
  <si>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</si>
  <si>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</si>
  <si>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</si>
  <si>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</si>
  <si>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</si>
  <si>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</si>
  <si>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</si>
  <si>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</si>
  <si>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</si>
  <si>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13  по ул. Молодцова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</si>
  <si>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</si>
  <si>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</si>
  <si>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</si>
  <si>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</si>
  <si>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</si>
  <si>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Н/2008-20 от 01.05.2008г.</t>
  </si>
  <si>
    <t xml:space="preserve"> ООО"Технострой-3"</t>
  </si>
  <si>
    <t>Общая задолженность по дому  на 01.01.2012г.</t>
  </si>
  <si>
    <t>№ 13 по ул. Молодцова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</si>
  <si>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</si>
  <si>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</si>
  <si>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</si>
  <si>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103.53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</si>
  <si>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- 31.34 т.р.</t>
  </si>
  <si>
    <t>уборка чердака после пожара - 1.13 т.р.</t>
  </si>
  <si>
    <t>окраска фасадов, входных дверей, мусоропроводных камер - 3.01 т.р.</t>
  </si>
  <si>
    <t>уборка подвала от ТБО и КГО - 1.99 т.р.</t>
  </si>
  <si>
    <t>косметич.ремонт после протечки кровли - 7.50 т.р.</t>
  </si>
  <si>
    <t>ремонт лифтового оборудования - 13.32 т.р.</t>
  </si>
  <si>
    <t>ремонт кровли, смена стекол, установка двери, дверной фурнитуры - 7.50 т.р.</t>
  </si>
  <si>
    <t>ремонт ЦО, ХВС - 14.75 т.р.</t>
  </si>
  <si>
    <t>установка магнитных фильтров, термометров, манометров - 18.15 т.р.</t>
  </si>
  <si>
    <t>прочее - 4.84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</si>
  <si>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Молодцова, д. 13</t>
  </si>
  <si>
    <t>ремонт кровли</t>
  </si>
  <si>
    <t>960 м.п.</t>
  </si>
  <si>
    <t>314 м.п.</t>
  </si>
  <si>
    <t>ремонт лифтового оборудования</t>
  </si>
  <si>
    <t>подъезд №1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</si>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</sst>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9" fillId="0" borderId="29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4" t="s">
        <v>1</v>
      </c>
      <c r="D5" s="84"/>
      <c r="E5" s="84"/>
      <c r="F5" s="84"/>
      <c r="G5" s="84"/>
      <c r="H5" s="84"/>
      <c r="I5" s="84"/>
    </row>
    <row r="6" spans="3:9" ht="12.75">
      <c r="C6" s="85" t="s">
        <v>2</v>
      </c>
      <c r="D6" s="85"/>
      <c r="E6" s="85"/>
      <c r="F6" s="85"/>
      <c r="G6" s="85"/>
      <c r="H6" s="85"/>
      <c r="I6" s="85"/>
    </row>
    <row r="7" spans="3:9" ht="12.75">
      <c r="C7" s="85" t="s">
        <v>62</v>
      </c>
      <c r="D7" s="85"/>
      <c r="E7" s="85"/>
      <c r="F7" s="85"/>
      <c r="G7" s="85"/>
      <c r="H7" s="85"/>
      <c r="I7" s="85"/>
    </row>
    <row r="8" spans="3:9" ht="6" customHeight="1" thickBot="1">
      <c r="C8" s="86"/>
      <c r="D8" s="86"/>
      <c r="E8" s="86"/>
      <c r="F8" s="86"/>
      <c r="G8" s="86"/>
      <c r="H8" s="86"/>
      <c r="I8" s="86"/>
    </row>
    <row r="9" spans="3:9" ht="50.25" customHeight="1" thickBot="1">
      <c r="C9" s="9" t="s">
        <v>3</v>
      </c>
      <c r="D9" s="10" t="s">
        <v>63</v>
      </c>
      <c r="E9" s="11" t="s">
        <v>64</v>
      </c>
      <c r="F9" s="11" t="s">
        <v>65</v>
      </c>
      <c r="G9" s="11" t="s">
        <v>4</v>
      </c>
      <c r="H9" s="11" t="s">
        <v>66</v>
      </c>
      <c r="I9" s="10" t="s">
        <v>5</v>
      </c>
    </row>
    <row r="10" spans="3:9" ht="13.5" customHeight="1" thickBot="1">
      <c r="C10" s="87" t="s">
        <v>6</v>
      </c>
      <c r="D10" s="82"/>
      <c r="E10" s="82"/>
      <c r="F10" s="82"/>
      <c r="G10" s="82"/>
      <c r="H10" s="82"/>
      <c r="I10" s="88"/>
    </row>
    <row r="11" spans="3:9" ht="13.5" customHeight="1" thickBot="1">
      <c r="C11" s="12" t="s">
        <v>7</v>
      </c>
      <c r="D11" s="13">
        <v>233405.68000000017</v>
      </c>
      <c r="E11" s="14">
        <f>1100587.6+719.26+2199756.69+663.62</f>
        <v>3301727.17</v>
      </c>
      <c r="F11" s="14">
        <f>2312856.57+945457.22</f>
        <v>3258313.79</v>
      </c>
      <c r="G11" s="14">
        <f>+E11</f>
        <v>3301727.17</v>
      </c>
      <c r="H11" s="14">
        <f>+D11+E11-F11</f>
        <v>276819.06000000006</v>
      </c>
      <c r="I11" s="80" t="s">
        <v>67</v>
      </c>
    </row>
    <row r="12" spans="3:9" ht="13.5" customHeight="1" thickBot="1">
      <c r="C12" s="12" t="s">
        <v>8</v>
      </c>
      <c r="D12" s="13">
        <v>188749.60999999987</v>
      </c>
      <c r="E12" s="15">
        <f>730003.45-27972.63+692584.49-6645.11</f>
        <v>1387970.2</v>
      </c>
      <c r="F12" s="15">
        <f>793423.69+619671.82</f>
        <v>1413095.5099999998</v>
      </c>
      <c r="G12" s="14">
        <f>+E12</f>
        <v>1387970.2</v>
      </c>
      <c r="H12" s="14">
        <f>+D12+E12-F12</f>
        <v>163624.30000000005</v>
      </c>
      <c r="I12" s="93"/>
    </row>
    <row r="13" spans="3:9" ht="13.5" customHeight="1" thickBot="1">
      <c r="C13" s="12" t="s">
        <v>9</v>
      </c>
      <c r="D13" s="13">
        <v>91999.7699999999</v>
      </c>
      <c r="E13" s="15">
        <f>490241.98-11209.97+386771.07-2656</f>
        <v>863147.0800000001</v>
      </c>
      <c r="F13" s="15">
        <f>435606.11+424571.59</f>
        <v>860177.7</v>
      </c>
      <c r="G13" s="14">
        <f>+E13</f>
        <v>863147.0800000001</v>
      </c>
      <c r="H13" s="14">
        <f>+D13+E13-F13</f>
        <v>94969.15000000002</v>
      </c>
      <c r="I13" s="93"/>
    </row>
    <row r="14" spans="3:9" ht="13.5" customHeight="1" thickBot="1">
      <c r="C14" s="12" t="s">
        <v>10</v>
      </c>
      <c r="D14" s="13">
        <v>49830.69000000006</v>
      </c>
      <c r="E14" s="15">
        <f>93933.57-3275.74+165121.53-4062.11+130247.25-906.1+79091.28-728.08</f>
        <v>459421.60000000003</v>
      </c>
      <c r="F14" s="15">
        <f>89017.57+146523.15+142699.88+80040.62</f>
        <v>458281.22</v>
      </c>
      <c r="G14" s="14">
        <f>+E14</f>
        <v>459421.60000000003</v>
      </c>
      <c r="H14" s="14">
        <f>+D14+E14-F14</f>
        <v>50971.07000000012</v>
      </c>
      <c r="I14" s="94"/>
    </row>
    <row r="15" spans="3:9" ht="13.5" customHeight="1" thickBot="1">
      <c r="C15" s="12" t="s">
        <v>11</v>
      </c>
      <c r="D15" s="16">
        <f>SUM(D11:D14)</f>
        <v>563985.75</v>
      </c>
      <c r="E15" s="16">
        <f>SUM(E11:E14)</f>
        <v>6012266.05</v>
      </c>
      <c r="F15" s="16">
        <f>SUM(F11:F14)</f>
        <v>5989868.22</v>
      </c>
      <c r="G15" s="16">
        <f>SUM(G11:G14)</f>
        <v>6012266.05</v>
      </c>
      <c r="H15" s="16">
        <f>SUM(H11:H14)</f>
        <v>586383.5800000003</v>
      </c>
      <c r="I15" s="17"/>
    </row>
    <row r="16" spans="3:9" ht="13.5" customHeight="1" thickBot="1">
      <c r="C16" s="82" t="s">
        <v>12</v>
      </c>
      <c r="D16" s="82"/>
      <c r="E16" s="82"/>
      <c r="F16" s="82"/>
      <c r="G16" s="82"/>
      <c r="H16" s="82"/>
      <c r="I16" s="82"/>
    </row>
    <row r="17" spans="3:9" ht="51" customHeight="1" thickBot="1">
      <c r="C17" s="18" t="s">
        <v>3</v>
      </c>
      <c r="D17" s="10" t="s">
        <v>63</v>
      </c>
      <c r="E17" s="11" t="s">
        <v>64</v>
      </c>
      <c r="F17" s="11" t="s">
        <v>65</v>
      </c>
      <c r="G17" s="11" t="s">
        <v>4</v>
      </c>
      <c r="H17" s="11" t="s">
        <v>66</v>
      </c>
      <c r="I17" s="19" t="s">
        <v>13</v>
      </c>
    </row>
    <row r="18" spans="3:9" ht="17.25" customHeight="1" thickBot="1">
      <c r="C18" s="9" t="s">
        <v>14</v>
      </c>
      <c r="D18" s="20">
        <v>145093.76</v>
      </c>
      <c r="E18" s="21">
        <f>2281856.92+43.56</f>
        <v>2281900.48</v>
      </c>
      <c r="F18" s="21">
        <v>2238350.44</v>
      </c>
      <c r="G18" s="14">
        <f>+E18</f>
        <v>2281900.48</v>
      </c>
      <c r="H18" s="21">
        <f aca="true" t="shared" si="0" ref="H18:H25">+D18+E18-F18</f>
        <v>188643.80000000028</v>
      </c>
      <c r="I18" s="95" t="s">
        <v>68</v>
      </c>
    </row>
    <row r="19" spans="3:10" ht="18.75" customHeight="1" thickBot="1">
      <c r="C19" s="12" t="s">
        <v>15</v>
      </c>
      <c r="D19" s="13">
        <v>53069.469999999856</v>
      </c>
      <c r="E19" s="14">
        <f>361757.86+151.58</f>
        <v>361909.44</v>
      </c>
      <c r="F19" s="14">
        <v>376257.38</v>
      </c>
      <c r="G19" s="14">
        <v>103526.04</v>
      </c>
      <c r="H19" s="21">
        <f t="shared" si="0"/>
        <v>38721.52999999985</v>
      </c>
      <c r="I19" s="81"/>
      <c r="J19" s="23"/>
    </row>
    <row r="20" spans="3:9" ht="13.5" customHeight="1" thickBot="1">
      <c r="C20" s="18" t="s">
        <v>16</v>
      </c>
      <c r="D20" s="24">
        <v>26262.04999999999</v>
      </c>
      <c r="E20" s="14">
        <v>605886.78</v>
      </c>
      <c r="F20" s="14">
        <v>588257.92</v>
      </c>
      <c r="G20" s="14">
        <v>1480598</v>
      </c>
      <c r="H20" s="21">
        <f t="shared" si="0"/>
        <v>43890.91000000003</v>
      </c>
      <c r="I20" s="25"/>
    </row>
    <row r="21" spans="3:9" ht="22.5" customHeight="1" thickBot="1">
      <c r="C21" s="12" t="s">
        <v>17</v>
      </c>
      <c r="D21" s="13">
        <v>22533.100000000035</v>
      </c>
      <c r="E21" s="14">
        <f>313942.67+135.26</f>
        <v>314077.93</v>
      </c>
      <c r="F21" s="14">
        <v>311275.66</v>
      </c>
      <c r="G21" s="14">
        <f>+E21</f>
        <v>314077.93</v>
      </c>
      <c r="H21" s="21">
        <f t="shared" si="0"/>
        <v>25335.370000000054</v>
      </c>
      <c r="I21" s="25" t="s">
        <v>18</v>
      </c>
    </row>
    <row r="22" spans="3:9" ht="13.5" customHeight="1" thickBot="1">
      <c r="C22" s="12" t="s">
        <v>19</v>
      </c>
      <c r="D22" s="13">
        <v>32348.939999999944</v>
      </c>
      <c r="E22" s="14">
        <f>470285.14+197.05</f>
        <v>470482.19</v>
      </c>
      <c r="F22" s="22">
        <v>463825.4</v>
      </c>
      <c r="G22" s="14">
        <f>+E22</f>
        <v>470482.19</v>
      </c>
      <c r="H22" s="21">
        <f t="shared" si="0"/>
        <v>39005.72999999992</v>
      </c>
      <c r="I22" s="25" t="s">
        <v>20</v>
      </c>
    </row>
    <row r="23" spans="3:9" ht="13.5" customHeight="1" thickBot="1">
      <c r="C23" s="12" t="s">
        <v>21</v>
      </c>
      <c r="D23" s="13">
        <v>1716.1699999999983</v>
      </c>
      <c r="E23" s="15">
        <f>23654.19+9.91</f>
        <v>23664.1</v>
      </c>
      <c r="F23" s="15">
        <v>23373.2</v>
      </c>
      <c r="G23" s="14">
        <f>+E23</f>
        <v>23664.1</v>
      </c>
      <c r="H23" s="21">
        <f t="shared" si="0"/>
        <v>2007.069999999996</v>
      </c>
      <c r="I23" s="96" t="s">
        <v>22</v>
      </c>
    </row>
    <row r="24" spans="3:9" ht="13.5" customHeight="1" thickBot="1">
      <c r="C24" s="18" t="s">
        <v>23</v>
      </c>
      <c r="D24" s="13">
        <v>19801.109999999986</v>
      </c>
      <c r="E24" s="15">
        <f>307069.03-148.54</f>
        <v>306920.49000000005</v>
      </c>
      <c r="F24" s="15">
        <v>301032.61</v>
      </c>
      <c r="G24" s="14">
        <f>+E24</f>
        <v>306920.49000000005</v>
      </c>
      <c r="H24" s="21">
        <f t="shared" si="0"/>
        <v>25688.99000000005</v>
      </c>
      <c r="I24" s="25"/>
    </row>
    <row r="25" spans="3:9" ht="13.5" customHeight="1" thickBot="1">
      <c r="C25" s="12" t="s">
        <v>24</v>
      </c>
      <c r="D25" s="26">
        <v>7026.869999999995</v>
      </c>
      <c r="E25" s="15">
        <f>109918.67+46.06</f>
        <v>109964.73</v>
      </c>
      <c r="F25" s="15">
        <v>108324.73</v>
      </c>
      <c r="G25" s="14">
        <f>+E25</f>
        <v>109964.73</v>
      </c>
      <c r="H25" s="15">
        <f t="shared" si="0"/>
        <v>8666.869999999995</v>
      </c>
      <c r="I25" s="96" t="s">
        <v>69</v>
      </c>
    </row>
    <row r="26" spans="3:9" s="28" customFormat="1" ht="13.5" customHeight="1" thickBot="1">
      <c r="C26" s="12" t="s">
        <v>11</v>
      </c>
      <c r="D26" s="16">
        <f>SUM(D18:D25)</f>
        <v>307851.4699999998</v>
      </c>
      <c r="E26" s="16">
        <f>SUM(E18:E25)</f>
        <v>4474806.140000001</v>
      </c>
      <c r="F26" s="16">
        <f>SUM(F18:F25)</f>
        <v>4410697.340000001</v>
      </c>
      <c r="G26" s="16">
        <f>SUM(G18:G25)</f>
        <v>5091133.960000001</v>
      </c>
      <c r="H26" s="16">
        <f>SUM(H18:H25)</f>
        <v>371960.2700000002</v>
      </c>
      <c r="I26" s="27"/>
    </row>
    <row r="27" spans="3:9" ht="13.5" customHeight="1" thickBot="1">
      <c r="C27" s="83" t="s">
        <v>25</v>
      </c>
      <c r="D27" s="83"/>
      <c r="E27" s="83"/>
      <c r="F27" s="83"/>
      <c r="G27" s="83"/>
      <c r="H27" s="83"/>
      <c r="I27" s="83"/>
    </row>
    <row r="28" spans="3:9" ht="26.25" customHeight="1" thickBot="1">
      <c r="C28" s="97" t="s">
        <v>26</v>
      </c>
      <c r="D28" s="98" t="s">
        <v>27</v>
      </c>
      <c r="E28" s="99"/>
      <c r="F28" s="99"/>
      <c r="G28" s="99"/>
      <c r="H28" s="100"/>
      <c r="I28" s="29" t="s">
        <v>28</v>
      </c>
    </row>
    <row r="29" spans="3:8" ht="21.75" customHeight="1">
      <c r="C29" s="30" t="s">
        <v>70</v>
      </c>
      <c r="D29" s="30"/>
      <c r="E29" s="30"/>
      <c r="F29" s="30"/>
      <c r="G29" s="30"/>
      <c r="H29" s="31">
        <f>+H15+H26</f>
        <v>958343.8500000006</v>
      </c>
    </row>
  </sheetData>
  <sheetProtection/>
  <mergeCells count="10">
    <mergeCell ref="I11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101" t="s">
        <v>29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 t="s">
        <v>30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71</v>
      </c>
      <c r="B3" s="101"/>
      <c r="C3" s="101"/>
      <c r="D3" s="101"/>
      <c r="E3" s="101"/>
      <c r="F3" s="101"/>
      <c r="G3" s="101"/>
      <c r="H3" s="101"/>
      <c r="I3" s="101"/>
    </row>
    <row r="4" spans="1:9" ht="51">
      <c r="A4" s="102" t="s">
        <v>31</v>
      </c>
      <c r="B4" s="103" t="s">
        <v>72</v>
      </c>
      <c r="C4" s="103" t="s">
        <v>73</v>
      </c>
      <c r="D4" s="103" t="s">
        <v>32</v>
      </c>
      <c r="E4" s="103" t="s">
        <v>33</v>
      </c>
      <c r="F4" s="103" t="s">
        <v>34</v>
      </c>
      <c r="G4" s="103" t="s">
        <v>35</v>
      </c>
      <c r="H4" s="103" t="s">
        <v>74</v>
      </c>
      <c r="I4" s="102" t="s">
        <v>36</v>
      </c>
    </row>
    <row r="5" spans="1:9" ht="15">
      <c r="A5" s="104" t="s">
        <v>37</v>
      </c>
      <c r="B5" s="104">
        <v>-248.36999999999995</v>
      </c>
      <c r="C5" s="105">
        <v>-253.35703</v>
      </c>
      <c r="D5" s="105">
        <v>361.90944</v>
      </c>
      <c r="E5" s="105">
        <v>376.25738</v>
      </c>
      <c r="F5" s="105">
        <v>4.32</v>
      </c>
      <c r="G5" s="105">
        <v>103.52604</v>
      </c>
      <c r="H5" s="105">
        <v>38.721529</v>
      </c>
      <c r="I5" s="105">
        <f>B5+D5+F5-G5</f>
        <v>14.333400000000069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9" t="s">
        <v>86</v>
      </c>
      <c r="B1" s="89"/>
      <c r="C1" s="89"/>
      <c r="D1" s="89"/>
      <c r="E1" s="89"/>
      <c r="F1" s="89"/>
      <c r="G1" s="89"/>
      <c r="H1" s="33"/>
    </row>
    <row r="2" spans="1:7" ht="29.25" customHeight="1" thickBot="1">
      <c r="A2" s="90"/>
      <c r="B2" s="90"/>
      <c r="C2" s="90"/>
      <c r="D2" s="90"/>
      <c r="E2" s="90"/>
      <c r="F2" s="90"/>
      <c r="G2" s="90"/>
    </row>
    <row r="3" spans="1:8" ht="13.5" thickBot="1">
      <c r="A3" s="34"/>
      <c r="B3" s="35"/>
      <c r="C3" s="36"/>
      <c r="D3" s="35"/>
      <c r="E3" s="37"/>
      <c r="F3" s="91" t="s">
        <v>38</v>
      </c>
      <c r="G3" s="92"/>
      <c r="H3" s="35"/>
    </row>
    <row r="4" spans="1:8" ht="12.75">
      <c r="A4" s="38" t="s">
        <v>39</v>
      </c>
      <c r="B4" s="39" t="s">
        <v>40</v>
      </c>
      <c r="C4" s="40" t="s">
        <v>41</v>
      </c>
      <c r="D4" s="39" t="s">
        <v>42</v>
      </c>
      <c r="E4" s="41" t="s">
        <v>43</v>
      </c>
      <c r="F4" s="42"/>
      <c r="G4" s="42"/>
      <c r="H4" s="42" t="s">
        <v>44</v>
      </c>
    </row>
    <row r="5" spans="1:8" ht="12.75">
      <c r="A5" s="38" t="s">
        <v>45</v>
      </c>
      <c r="B5" s="39"/>
      <c r="C5" s="40"/>
      <c r="D5" s="39" t="s">
        <v>46</v>
      </c>
      <c r="E5" s="43" t="s">
        <v>47</v>
      </c>
      <c r="F5" s="39" t="s">
        <v>48</v>
      </c>
      <c r="G5" s="39" t="s">
        <v>49</v>
      </c>
      <c r="H5" s="39"/>
    </row>
    <row r="6" spans="1:8" ht="12.75">
      <c r="A6" s="38"/>
      <c r="B6" s="39"/>
      <c r="C6" s="40"/>
      <c r="D6" s="39" t="s">
        <v>50</v>
      </c>
      <c r="E6" s="44"/>
      <c r="F6" s="39" t="s">
        <v>51</v>
      </c>
      <c r="G6" s="39" t="s">
        <v>52</v>
      </c>
      <c r="H6" s="45"/>
    </row>
    <row r="7" spans="1:8" ht="12.75">
      <c r="A7" s="46"/>
      <c r="B7" s="45"/>
      <c r="C7" s="47"/>
      <c r="D7" s="45"/>
      <c r="E7" s="44"/>
      <c r="F7" s="45"/>
      <c r="G7" s="39" t="s">
        <v>53</v>
      </c>
      <c r="H7" s="45"/>
    </row>
    <row r="8" spans="1:8" ht="13.5" thickBot="1">
      <c r="A8" s="48"/>
      <c r="B8" s="49"/>
      <c r="C8" s="50"/>
      <c r="D8" s="49"/>
      <c r="E8" s="51"/>
      <c r="F8" s="49"/>
      <c r="G8" s="49"/>
      <c r="H8" s="49"/>
    </row>
    <row r="9" spans="1:8" ht="12.75">
      <c r="A9" s="35"/>
      <c r="B9" s="37"/>
      <c r="C9" s="34"/>
      <c r="D9" s="35"/>
      <c r="E9" s="37"/>
      <c r="F9" s="37"/>
      <c r="G9" s="37"/>
      <c r="H9" s="37"/>
    </row>
    <row r="10" spans="1:8" ht="12.75" customHeight="1">
      <c r="A10" s="39">
        <v>1</v>
      </c>
      <c r="B10" s="44" t="s">
        <v>54</v>
      </c>
      <c r="C10" s="38" t="s">
        <v>87</v>
      </c>
      <c r="D10" s="39" t="s">
        <v>88</v>
      </c>
      <c r="E10" s="52">
        <v>1169.287</v>
      </c>
      <c r="F10" s="53">
        <v>1169.287</v>
      </c>
      <c r="G10" s="53">
        <f>+E10-F10</f>
        <v>0</v>
      </c>
      <c r="H10" s="43"/>
    </row>
    <row r="11" spans="1:8" ht="12.75">
      <c r="A11" s="39"/>
      <c r="B11" s="44"/>
      <c r="C11" s="38" t="s">
        <v>55</v>
      </c>
      <c r="D11" s="39" t="s">
        <v>89</v>
      </c>
      <c r="E11" s="52">
        <v>182.12</v>
      </c>
      <c r="F11" s="53">
        <v>182.12</v>
      </c>
      <c r="G11" s="53">
        <f>+E11-F11</f>
        <v>0</v>
      </c>
      <c r="H11" s="43"/>
    </row>
    <row r="12" spans="1:8" ht="12.75">
      <c r="A12" s="39"/>
      <c r="B12" s="44"/>
      <c r="C12" s="38" t="s">
        <v>90</v>
      </c>
      <c r="D12" s="39" t="s">
        <v>91</v>
      </c>
      <c r="E12" s="53">
        <v>129.191</v>
      </c>
      <c r="F12" s="53">
        <v>129.191</v>
      </c>
      <c r="G12" s="53">
        <f>+E12-F12</f>
        <v>0</v>
      </c>
      <c r="H12" s="43"/>
    </row>
    <row r="13" spans="1:8" ht="12.75">
      <c r="A13" s="39"/>
      <c r="B13" s="44"/>
      <c r="C13" s="38"/>
      <c r="D13" s="39"/>
      <c r="E13" s="54"/>
      <c r="F13" s="55"/>
      <c r="G13" s="53"/>
      <c r="H13" s="56"/>
    </row>
    <row r="14" spans="1:8" ht="12.75">
      <c r="A14" s="39"/>
      <c r="B14" s="44"/>
      <c r="C14" s="57" t="s">
        <v>56</v>
      </c>
      <c r="D14" s="58"/>
      <c r="E14" s="59">
        <f>SUM(E10:E13)</f>
        <v>1480.5980000000002</v>
      </c>
      <c r="F14" s="59">
        <f>SUM(F10:F13)</f>
        <v>1480.5980000000002</v>
      </c>
      <c r="G14" s="59">
        <f>SUM(G10:G13)</f>
        <v>0</v>
      </c>
      <c r="H14" s="43"/>
    </row>
    <row r="15" spans="1:8" ht="13.5" thickBot="1">
      <c r="A15" s="60"/>
      <c r="B15" s="61"/>
      <c r="C15" s="62"/>
      <c r="D15" s="63"/>
      <c r="E15" s="54"/>
      <c r="F15" s="54"/>
      <c r="G15" s="54"/>
      <c r="H15" s="56"/>
    </row>
    <row r="16" spans="1:8" ht="12.75">
      <c r="A16" s="35"/>
      <c r="B16" s="37"/>
      <c r="C16" s="64"/>
      <c r="D16" s="64"/>
      <c r="E16" s="65"/>
      <c r="F16" s="65"/>
      <c r="G16" s="65"/>
      <c r="H16" s="64"/>
    </row>
    <row r="17" spans="1:8" ht="12.75">
      <c r="A17" s="45"/>
      <c r="B17" s="66" t="s">
        <v>11</v>
      </c>
      <c r="C17" s="67"/>
      <c r="D17" s="67"/>
      <c r="E17" s="68">
        <f>E14</f>
        <v>1480.5980000000002</v>
      </c>
      <c r="F17" s="68">
        <f>F14</f>
        <v>1480.5980000000002</v>
      </c>
      <c r="G17" s="68">
        <f>G14</f>
        <v>0</v>
      </c>
      <c r="H17" s="68">
        <f>H14</f>
        <v>0</v>
      </c>
    </row>
    <row r="18" spans="1:8" ht="13.5" thickBot="1">
      <c r="A18" s="49"/>
      <c r="B18" s="51"/>
      <c r="C18" s="69"/>
      <c r="D18" s="69"/>
      <c r="E18" s="70"/>
      <c r="F18" s="70"/>
      <c r="G18" s="70"/>
      <c r="H18" s="70"/>
    </row>
    <row r="19" spans="1:8" ht="12.75">
      <c r="A19" s="47"/>
      <c r="B19" s="47"/>
      <c r="C19" s="71"/>
      <c r="D19" s="71"/>
      <c r="E19" s="40"/>
      <c r="F19" s="40"/>
      <c r="G19" s="40"/>
      <c r="H19" s="40"/>
    </row>
    <row r="20" spans="1:8" ht="12.75">
      <c r="A20" s="47"/>
      <c r="B20" s="47"/>
      <c r="C20" s="71"/>
      <c r="D20" s="71"/>
      <c r="E20" s="40"/>
      <c r="F20" s="40"/>
      <c r="G20" s="40"/>
      <c r="H20" s="40"/>
    </row>
    <row r="21" spans="1:8" ht="74.25" customHeight="1">
      <c r="A21" s="72" t="s">
        <v>57</v>
      </c>
      <c r="B21" s="72" t="s">
        <v>59</v>
      </c>
      <c r="C21" s="72" t="s">
        <v>92</v>
      </c>
      <c r="D21" s="72" t="s">
        <v>93</v>
      </c>
      <c r="E21" s="73" t="s">
        <v>58</v>
      </c>
      <c r="F21" s="72" t="s">
        <v>94</v>
      </c>
      <c r="G21" s="74"/>
      <c r="H21" s="40"/>
    </row>
    <row r="22" spans="1:8" ht="15">
      <c r="A22" s="75">
        <v>1</v>
      </c>
      <c r="B22" s="76">
        <v>26262.04999999999</v>
      </c>
      <c r="C22" s="76">
        <v>605886.78</v>
      </c>
      <c r="D22" s="76">
        <v>588257.92</v>
      </c>
      <c r="E22" s="76">
        <v>103723.29</v>
      </c>
      <c r="F22" s="76">
        <f>+B22+C22-D22</f>
        <v>43890.91000000003</v>
      </c>
      <c r="G22" s="77"/>
      <c r="H22" s="40"/>
    </row>
    <row r="24" spans="1:5" ht="90">
      <c r="A24" s="72" t="s">
        <v>57</v>
      </c>
      <c r="B24" s="72" t="s">
        <v>61</v>
      </c>
      <c r="C24" s="72" t="s">
        <v>95</v>
      </c>
      <c r="D24" s="72" t="s">
        <v>60</v>
      </c>
      <c r="E24" s="72" t="s">
        <v>96</v>
      </c>
    </row>
    <row r="25" spans="1:5" ht="15">
      <c r="A25" s="78">
        <v>1</v>
      </c>
      <c r="B25" s="79">
        <v>-17744.659999999974</v>
      </c>
      <c r="C25" s="79">
        <f>+D22+E22</f>
        <v>691981.2100000001</v>
      </c>
      <c r="D25" s="79">
        <v>1480598</v>
      </c>
      <c r="E25" s="79">
        <f>+B25+C25-D25</f>
        <v>-806361.45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2011-03-25T07:19:28Z</dcterms:created>
  <dcterms:modified xsi:type="dcterms:W3CDTF">2012-04-24T13:34:03Z</dcterms:modified>
  <cp:category/>
  <cp:version/>
  <cp:contentType/>
  <cp:contentStatus/>
</cp:coreProperties>
</file>