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>
    <definedName name="_xlnm.Print_Titles" localSheetId="2">'кап.рем.'!$3:$8</definedName>
  </definedNames>
  <calcPr fullCalcOnLoad="1"/>
</workbook>
</file>

<file path=xl/sharedStrings.xml><?xml version="1.0" encoding="utf-8"?>
<sst xmlns="http://schemas.openxmlformats.org/spreadsheetml/2006/main" count="101" uniqueCount="92">
  <si>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</si>
  <si>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</si>
  <si>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</si>
  <si>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</si>
  <si>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</si>
  <si>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</si>
  <si>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</si>
  <si>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</si>
  <si>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</si>
  <si>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</si>
  <si>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</si>
  <si>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</si>
  <si>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</si>
  <si>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</si>
  <si>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</si>
  <si>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</si>
  <si>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</si>
  <si>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</si>
  <si>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</si>
  <si>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</si>
  <si>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</si>
  <si>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</si>
  <si>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</si>
  <si>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</si>
  <si>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</si>
  <si>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</si>
  <si>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</si>
  <si>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4320,00 руб. </t>
  </si>
  <si>
    <t>ООО "Домашние сети"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</si>
  <si>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</si>
  <si>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</si>
  <si>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</si>
  <si>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</si>
  <si>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</si>
  <si>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</si>
  <si>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</si>
  <si>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</si>
  <si>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</si>
  <si>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</si>
  <si>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</si>
  <si>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</si>
  <si>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</si>
  <si>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</si>
  <si>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</si>
  <si>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</si>
  <si>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</si>
  <si>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</si>
  <si>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</si>
  <si>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</si>
  <si>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</si>
  <si>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</si>
  <si>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</si>
  <si>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</si>
  <si>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</si>
  <si>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ул.Молодцова, д.9</t>
  </si>
  <si>
    <t>герметизация швов</t>
  </si>
  <si>
    <t>Всего</t>
  </si>
  <si>
    <t>№ п/п</t>
  </si>
  <si>
    <t>Доля МО Сертолово, руб.</t>
  </si>
  <si>
    <t>Задолженность населения на 01.01.2011г., руб.</t>
  </si>
  <si>
    <t>Израсходованно, руб.</t>
  </si>
  <si>
    <t>Остаток средств  на лицевом счете на 01.01.2011г., руб.</t>
  </si>
  <si>
    <t>имущества жилого дома № 9  по ул. Молодцова с 01.01.2011г. по 31.12.2011г.</t>
  </si>
  <si>
    <t>Задолженность населения на 01.01.2011г. (руб.)</t>
  </si>
  <si>
    <t>Начислено населению за 2011г. (руб.)</t>
  </si>
  <si>
    <t>Поступило в счет оплаты в 2011г. (руб.)</t>
  </si>
  <si>
    <t>Задолженность населения на 01.01.2012г, (руб.)</t>
  </si>
  <si>
    <t>ОАО"ТСК", ОАО "Сертоловский Водоканал", ООО"ЦБИ"</t>
  </si>
  <si>
    <t>ООО "Уют-Сервис", договор управления № Н/2008-19 от 01.05.2008г.</t>
  </si>
  <si>
    <t xml:space="preserve"> ООО"Технострой-3"</t>
  </si>
  <si>
    <t>Общая задолженность по дому  на 01.01.2012г.</t>
  </si>
  <si>
    <t>№ 9 по ул. Молодцова с 01.01.2011г. по 31.12.2011г.</t>
  </si>
  <si>
    <t>Остаток на 01.01.2011г., тыс.руб.</t>
  </si>
  <si>
    <t>Остаток на 01.01.2011г., тыс.руб. (получено)</t>
  </si>
  <si>
    <t>Задолженность населения на 01.01.2012г.,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</si>
  <si>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99.25 </t>
    </r>
    <r>
      <rPr>
        <sz val="10"/>
        <rFont val="Arial Cyr"/>
        <family val="0"/>
      </rPr>
      <t>тыс.рублей, в том числе:</t>
    </r>
  </si>
  <si>
    <t>очистка козырьков от снега - 25.93 т.р.</t>
  </si>
  <si>
    <t>уборка подвала от ТБО и КГО - 5.80 т.р.</t>
  </si>
  <si>
    <t>окраска фасадов, скамеек, ограждений, входных дверей, мусоропроводных камер - 4.12 т.р.</t>
  </si>
  <si>
    <t>ремонт лифтового оборудования - 21.73 т.р.</t>
  </si>
  <si>
    <t>смена стекол, дверной фурнитуры - 2.75 т.р.</t>
  </si>
  <si>
    <t>изоляция и утепление трубопровода - 11.97 т.р.</t>
  </si>
  <si>
    <t>смена крана, труб, установка термометра - 21.19 т.р.</t>
  </si>
  <si>
    <t>ремонт мусороприемников, установка пандуса - 2.98 т.р.</t>
  </si>
  <si>
    <t>прочее - 2.78 т.р.</t>
  </si>
  <si>
    <t>Отчет о реализации программы капитального ремонта жилого фонда ООО "УЮТ-СЕРВИС" в соответствии с ФЗ № 185 за период с 01 января 2011г. по 31 декабря 2011г.  по адресу г.Сертолово, ул. Молодцова, д. 9</t>
  </si>
  <si>
    <t>212 м.п.</t>
  </si>
  <si>
    <t>Начислено за 2011 год, руб.</t>
  </si>
  <si>
    <t>Оплачено населением за 2011 год, руб.</t>
  </si>
  <si>
    <t>Задолженность населения на 01.01.2012г., руб.</t>
  </si>
  <si>
    <t>Оплачено населением и МО Сертолово за 2011 год, руб.</t>
  </si>
  <si>
    <t>Остаток средств  на лицевом счете на 01.01.2012г.,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</si>
</sst>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2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2" fillId="0" borderId="16" xfId="0" applyFont="1" applyFill="1" applyBorder="1" applyAlignment="1">
      <alignment horizontal="center" vertical="top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23" xfId="0" applyNumberFormat="1" applyBorder="1" applyAlignment="1">
      <alignment horizontal="center"/>
    </xf>
    <xf numFmtId="9" fontId="0" fillId="0" borderId="22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0" fontId="0" fillId="0" borderId="15" xfId="0" applyBorder="1" applyAlignment="1">
      <alignment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2" fontId="15" fillId="0" borderId="28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15" fillId="0" borderId="23" xfId="0" applyFont="1" applyBorder="1" applyAlignment="1">
      <alignment/>
    </xf>
    <xf numFmtId="0" fontId="15" fillId="0" borderId="23" xfId="0" applyFont="1" applyBorder="1" applyAlignment="1">
      <alignment horizontal="center"/>
    </xf>
    <xf numFmtId="2" fontId="15" fillId="0" borderId="23" xfId="0" applyNumberFormat="1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8" fillId="0" borderId="29" xfId="0" applyFont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9" xfId="0" applyFont="1" applyBorder="1" applyAlignment="1">
      <alignment/>
    </xf>
    <xf numFmtId="4" fontId="18" fillId="0" borderId="29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0" fillId="0" borderId="29" xfId="0" applyBorder="1" applyAlignment="1">
      <alignment/>
    </xf>
    <xf numFmtId="4" fontId="18" fillId="0" borderId="29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29" xfId="0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/>
    </xf>
    <xf numFmtId="2" fontId="42" fillId="0" borderId="29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29"/>
  <sheetViews>
    <sheetView tabSelected="1" zoomScalePageLayoutView="0" workbookViewId="0" topLeftCell="C5">
      <selection activeCell="C9" sqref="C9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30" customWidth="1"/>
    <col min="4" max="4" width="14.375" style="30" customWidth="1"/>
    <col min="5" max="5" width="11.875" style="30" customWidth="1"/>
    <col min="6" max="6" width="13.25390625" style="30" customWidth="1"/>
    <col min="7" max="7" width="11.875" style="30" customWidth="1"/>
    <col min="8" max="8" width="14.375" style="30" customWidth="1"/>
    <col min="9" max="9" width="21.00390625" style="30" customWidth="1"/>
    <col min="10" max="10" width="10.1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79" t="s">
        <v>1</v>
      </c>
      <c r="D5" s="79"/>
      <c r="E5" s="79"/>
      <c r="F5" s="79"/>
      <c r="G5" s="79"/>
      <c r="H5" s="79"/>
      <c r="I5" s="79"/>
    </row>
    <row r="6" spans="3:9" ht="12.75">
      <c r="C6" s="80" t="s">
        <v>2</v>
      </c>
      <c r="D6" s="80"/>
      <c r="E6" s="80"/>
      <c r="F6" s="80"/>
      <c r="G6" s="80"/>
      <c r="H6" s="80"/>
      <c r="I6" s="80"/>
    </row>
    <row r="7" spans="3:9" ht="12.75">
      <c r="C7" s="80" t="s">
        <v>62</v>
      </c>
      <c r="D7" s="80"/>
      <c r="E7" s="80"/>
      <c r="F7" s="80"/>
      <c r="G7" s="80"/>
      <c r="H7" s="80"/>
      <c r="I7" s="80"/>
    </row>
    <row r="8" spans="3:9" ht="6" customHeight="1" thickBot="1">
      <c r="C8" s="81"/>
      <c r="D8" s="81"/>
      <c r="E8" s="81"/>
      <c r="F8" s="81"/>
      <c r="G8" s="81"/>
      <c r="H8" s="81"/>
      <c r="I8" s="81"/>
    </row>
    <row r="9" spans="3:9" ht="50.25" customHeight="1" thickBot="1">
      <c r="C9" s="9" t="s">
        <v>3</v>
      </c>
      <c r="D9" s="10" t="s">
        <v>63</v>
      </c>
      <c r="E9" s="11" t="s">
        <v>64</v>
      </c>
      <c r="F9" s="11" t="s">
        <v>65</v>
      </c>
      <c r="G9" s="11" t="s">
        <v>4</v>
      </c>
      <c r="H9" s="11" t="s">
        <v>66</v>
      </c>
      <c r="I9" s="10" t="s">
        <v>5</v>
      </c>
    </row>
    <row r="10" spans="3:9" ht="13.5" customHeight="1" thickBot="1">
      <c r="C10" s="82" t="s">
        <v>6</v>
      </c>
      <c r="D10" s="83"/>
      <c r="E10" s="83"/>
      <c r="F10" s="83"/>
      <c r="G10" s="83"/>
      <c r="H10" s="83"/>
      <c r="I10" s="84"/>
    </row>
    <row r="11" spans="3:9" ht="13.5" customHeight="1" thickBot="1">
      <c r="C11" s="12" t="s">
        <v>7</v>
      </c>
      <c r="D11" s="13">
        <v>217411.1000000001</v>
      </c>
      <c r="E11" s="14">
        <f>1117651.28+2235231.43-321650.91</f>
        <v>3031231.8</v>
      </c>
      <c r="F11" s="14">
        <f>2048193.82+928010.92</f>
        <v>2976204.74</v>
      </c>
      <c r="G11" s="14">
        <f>+E11</f>
        <v>3031231.8</v>
      </c>
      <c r="H11" s="14">
        <f>+D11+E11-F11</f>
        <v>272438.1599999997</v>
      </c>
      <c r="I11" s="85" t="s">
        <v>67</v>
      </c>
    </row>
    <row r="12" spans="3:9" ht="13.5" customHeight="1" thickBot="1">
      <c r="C12" s="12" t="s">
        <v>8</v>
      </c>
      <c r="D12" s="13">
        <v>177902.1100000001</v>
      </c>
      <c r="E12" s="15">
        <f>640772.72-45228.88+750534.42+50309.75</f>
        <v>1396388.01</v>
      </c>
      <c r="F12" s="15">
        <f>904727.17+514069.65</f>
        <v>1418796.82</v>
      </c>
      <c r="G12" s="14">
        <f>+E12</f>
        <v>1396388.01</v>
      </c>
      <c r="H12" s="14">
        <f>+D12+E12-F12</f>
        <v>155493.30000000005</v>
      </c>
      <c r="I12" s="92"/>
    </row>
    <row r="13" spans="3:9" ht="13.5" customHeight="1" thickBot="1">
      <c r="C13" s="12" t="s">
        <v>9</v>
      </c>
      <c r="D13" s="13">
        <v>55719.71999999974</v>
      </c>
      <c r="E13" s="15">
        <f>424194.21-18692.38+279507.91+10153.47</f>
        <v>695163.21</v>
      </c>
      <c r="F13" s="15">
        <f>324697.12+350047.15</f>
        <v>674744.27</v>
      </c>
      <c r="G13" s="14">
        <f>+E13</f>
        <v>695163.21</v>
      </c>
      <c r="H13" s="14">
        <f>+D13+E13-F13</f>
        <v>76138.65999999968</v>
      </c>
      <c r="I13" s="92"/>
    </row>
    <row r="14" spans="3:9" ht="13.5" customHeight="1" thickBot="1">
      <c r="C14" s="12" t="s">
        <v>10</v>
      </c>
      <c r="D14" s="13">
        <v>36220.169999999984</v>
      </c>
      <c r="E14" s="15">
        <f>82518.94-5842.76+142884.07-6392.97+94006.53+3396.47+84395.66+5571.42</f>
        <v>400537.3599999999</v>
      </c>
      <c r="F14" s="15">
        <f>99847.24+109085.56+117909.44+65972.15</f>
        <v>392814.39</v>
      </c>
      <c r="G14" s="14">
        <f>+E14</f>
        <v>400537.3599999999</v>
      </c>
      <c r="H14" s="14">
        <f>+D14+E14-F14</f>
        <v>43943.1399999999</v>
      </c>
      <c r="I14" s="93"/>
    </row>
    <row r="15" spans="3:9" ht="13.5" customHeight="1" thickBot="1">
      <c r="C15" s="12" t="s">
        <v>11</v>
      </c>
      <c r="D15" s="16">
        <f>SUM(D11:D14)</f>
        <v>487253.0999999999</v>
      </c>
      <c r="E15" s="16">
        <f>SUM(E11:E14)</f>
        <v>5523320.38</v>
      </c>
      <c r="F15" s="16">
        <f>SUM(F11:F14)</f>
        <v>5462560.22</v>
      </c>
      <c r="G15" s="16">
        <f>SUM(G11:G14)</f>
        <v>5523320.38</v>
      </c>
      <c r="H15" s="16">
        <f>SUM(H11:H14)</f>
        <v>548013.2599999993</v>
      </c>
      <c r="I15" s="12"/>
    </row>
    <row r="16" spans="3:9" ht="13.5" customHeight="1" thickBot="1">
      <c r="C16" s="83" t="s">
        <v>12</v>
      </c>
      <c r="D16" s="83"/>
      <c r="E16" s="83"/>
      <c r="F16" s="83"/>
      <c r="G16" s="83"/>
      <c r="H16" s="83"/>
      <c r="I16" s="83"/>
    </row>
    <row r="17" spans="3:9" ht="41.25" customHeight="1" thickBot="1">
      <c r="C17" s="17" t="s">
        <v>3</v>
      </c>
      <c r="D17" s="10" t="s">
        <v>63</v>
      </c>
      <c r="E17" s="11" t="s">
        <v>64</v>
      </c>
      <c r="F17" s="11" t="s">
        <v>65</v>
      </c>
      <c r="G17" s="11" t="s">
        <v>4</v>
      </c>
      <c r="H17" s="11" t="s">
        <v>66</v>
      </c>
      <c r="I17" s="18" t="s">
        <v>13</v>
      </c>
    </row>
    <row r="18" spans="3:9" ht="17.25" customHeight="1" thickBot="1">
      <c r="C18" s="9" t="s">
        <v>14</v>
      </c>
      <c r="D18" s="19">
        <v>131903.21999999997</v>
      </c>
      <c r="E18" s="20">
        <f>2318178-2843.64</f>
        <v>2315334.36</v>
      </c>
      <c r="F18" s="20">
        <v>2259436.94</v>
      </c>
      <c r="G18" s="20">
        <f>+E18</f>
        <v>2315334.36</v>
      </c>
      <c r="H18" s="20">
        <f aca="true" t="shared" si="0" ref="H18:H24">+D18+E18-F18</f>
        <v>187800.64000000013</v>
      </c>
      <c r="I18" s="94" t="s">
        <v>68</v>
      </c>
    </row>
    <row r="19" spans="3:10" ht="18.75" customHeight="1" thickBot="1">
      <c r="C19" s="12" t="s">
        <v>15</v>
      </c>
      <c r="D19" s="13">
        <v>46665.70999999996</v>
      </c>
      <c r="E19" s="14">
        <f>367516.08-73.11</f>
        <v>367442.97000000003</v>
      </c>
      <c r="F19" s="14">
        <v>379557.01</v>
      </c>
      <c r="G19" s="20">
        <v>99245.4</v>
      </c>
      <c r="H19" s="20">
        <f t="shared" si="0"/>
        <v>34551.669999999984</v>
      </c>
      <c r="I19" s="86"/>
      <c r="J19" s="21"/>
    </row>
    <row r="20" spans="3:9" ht="13.5" customHeight="1" thickBot="1">
      <c r="C20" s="17" t="s">
        <v>16</v>
      </c>
      <c r="D20" s="22">
        <v>25396.389999999956</v>
      </c>
      <c r="E20" s="14">
        <f>383848.96-119.04</f>
        <v>383729.92000000004</v>
      </c>
      <c r="F20" s="14">
        <v>380304.53</v>
      </c>
      <c r="G20" s="20">
        <v>212018</v>
      </c>
      <c r="H20" s="20">
        <f t="shared" si="0"/>
        <v>28821.77999999997</v>
      </c>
      <c r="I20" s="23"/>
    </row>
    <row r="21" spans="3:9" ht="22.5" customHeight="1" thickBot="1">
      <c r="C21" s="12" t="s">
        <v>17</v>
      </c>
      <c r="D21" s="13">
        <v>21799.71000000002</v>
      </c>
      <c r="E21" s="14">
        <f>318763.35-120.9</f>
        <v>318642.44999999995</v>
      </c>
      <c r="F21" s="14">
        <v>313738.06</v>
      </c>
      <c r="G21" s="20">
        <f>+E21</f>
        <v>318642.44999999995</v>
      </c>
      <c r="H21" s="20">
        <f t="shared" si="0"/>
        <v>26704.099999999977</v>
      </c>
      <c r="I21" s="23" t="s">
        <v>18</v>
      </c>
    </row>
    <row r="22" spans="3:9" ht="13.5" customHeight="1" thickBot="1">
      <c r="C22" s="12" t="s">
        <v>19</v>
      </c>
      <c r="D22" s="13">
        <v>30253.159999999974</v>
      </c>
      <c r="E22" s="14">
        <f>477765.69-227.95</f>
        <v>477537.74</v>
      </c>
      <c r="F22" s="14">
        <v>468467.85</v>
      </c>
      <c r="G22" s="20">
        <f>+E22</f>
        <v>477537.74</v>
      </c>
      <c r="H22" s="20">
        <f t="shared" si="0"/>
        <v>39323.04999999999</v>
      </c>
      <c r="I22" s="23" t="s">
        <v>20</v>
      </c>
    </row>
    <row r="23" spans="3:9" ht="13.5" customHeight="1" thickBot="1">
      <c r="C23" s="12" t="s">
        <v>21</v>
      </c>
      <c r="D23" s="13">
        <v>1572.170000000002</v>
      </c>
      <c r="E23" s="15">
        <f>24036.23-8.92</f>
        <v>24027.31</v>
      </c>
      <c r="F23" s="15">
        <v>23604.64</v>
      </c>
      <c r="G23" s="20">
        <f>+E23</f>
        <v>24027.31</v>
      </c>
      <c r="H23" s="20">
        <f t="shared" si="0"/>
        <v>1994.8400000000038</v>
      </c>
      <c r="I23" s="95" t="s">
        <v>22</v>
      </c>
    </row>
    <row r="24" spans="3:9" ht="13.5" customHeight="1" thickBot="1">
      <c r="C24" s="17" t="s">
        <v>23</v>
      </c>
      <c r="D24" s="13">
        <v>21639.79999999999</v>
      </c>
      <c r="E24" s="15">
        <f>295519.59-80.7</f>
        <v>295438.89</v>
      </c>
      <c r="F24" s="15">
        <v>290880.87</v>
      </c>
      <c r="G24" s="20">
        <f>+E24</f>
        <v>295438.89</v>
      </c>
      <c r="H24" s="20">
        <f t="shared" si="0"/>
        <v>26197.820000000007</v>
      </c>
      <c r="I24" s="23"/>
    </row>
    <row r="25" spans="3:9" ht="13.5" customHeight="1" thickBot="1">
      <c r="C25" s="12" t="s">
        <v>24</v>
      </c>
      <c r="D25" s="24">
        <v>6922.970000000001</v>
      </c>
      <c r="E25" s="15">
        <f>108847.55-40.18</f>
        <v>108807.37000000001</v>
      </c>
      <c r="F25" s="15">
        <v>106905.64</v>
      </c>
      <c r="G25" s="20">
        <f>+E25</f>
        <v>108807.37000000001</v>
      </c>
      <c r="H25" s="15">
        <f>+D25+E25-F25</f>
        <v>8824.700000000012</v>
      </c>
      <c r="I25" s="95" t="s">
        <v>69</v>
      </c>
    </row>
    <row r="26" spans="3:9" s="26" customFormat="1" ht="13.5" customHeight="1" thickBot="1">
      <c r="C26" s="12" t="s">
        <v>11</v>
      </c>
      <c r="D26" s="16">
        <f>SUM(D18:D25)</f>
        <v>286153.1299999999</v>
      </c>
      <c r="E26" s="16">
        <f>SUM(E18:E25)</f>
        <v>4290961.010000001</v>
      </c>
      <c r="F26" s="16">
        <f>SUM(F18:F25)</f>
        <v>4222895.540000001</v>
      </c>
      <c r="G26" s="16">
        <f>SUM(G18:G25)</f>
        <v>3851051.5200000005</v>
      </c>
      <c r="H26" s="16">
        <f>SUM(H18:H25)</f>
        <v>354218.6000000001</v>
      </c>
      <c r="I26" s="25"/>
    </row>
    <row r="27" spans="3:9" ht="13.5" customHeight="1" thickBot="1">
      <c r="C27" s="87" t="s">
        <v>25</v>
      </c>
      <c r="D27" s="87"/>
      <c r="E27" s="87"/>
      <c r="F27" s="87"/>
      <c r="G27" s="87"/>
      <c r="H27" s="87"/>
      <c r="I27" s="87"/>
    </row>
    <row r="28" spans="3:9" ht="25.5" customHeight="1" thickBot="1">
      <c r="C28" s="96" t="s">
        <v>26</v>
      </c>
      <c r="D28" s="97" t="s">
        <v>27</v>
      </c>
      <c r="E28" s="98"/>
      <c r="F28" s="98"/>
      <c r="G28" s="98"/>
      <c r="H28" s="99"/>
      <c r="I28" s="27" t="s">
        <v>28</v>
      </c>
    </row>
    <row r="29" spans="3:8" ht="16.5" customHeight="1">
      <c r="C29" s="28" t="s">
        <v>70</v>
      </c>
      <c r="D29" s="28"/>
      <c r="E29" s="28"/>
      <c r="F29" s="28"/>
      <c r="G29" s="28"/>
      <c r="H29" s="29">
        <f>+H15+H26</f>
        <v>902231.8599999994</v>
      </c>
    </row>
  </sheetData>
  <sheetProtection/>
  <mergeCells count="10">
    <mergeCell ref="C16:I16"/>
    <mergeCell ref="I18:I19"/>
    <mergeCell ref="C27:I27"/>
    <mergeCell ref="D28:H28"/>
    <mergeCell ref="I11:I14"/>
    <mergeCell ref="C5:I5"/>
    <mergeCell ref="C6:I6"/>
    <mergeCell ref="C7:I7"/>
    <mergeCell ref="C8:I8"/>
    <mergeCell ref="C10:I10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view="pageBreakPreview" zoomScale="120" zoomScaleSheetLayoutView="120" zoomScalePageLayoutView="0" workbookViewId="0" topLeftCell="A1">
      <selection activeCell="B6" sqref="B6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3.75390625" style="0" customWidth="1"/>
  </cols>
  <sheetData>
    <row r="1" spans="1:9" ht="12.75">
      <c r="A1" s="100" t="s">
        <v>29</v>
      </c>
      <c r="B1" s="100"/>
      <c r="C1" s="100"/>
      <c r="D1" s="100"/>
      <c r="E1" s="100"/>
      <c r="F1" s="100"/>
      <c r="G1" s="100"/>
      <c r="H1" s="100"/>
      <c r="I1" s="100"/>
    </row>
    <row r="2" spans="1:9" ht="12.75">
      <c r="A2" s="100" t="s">
        <v>30</v>
      </c>
      <c r="B2" s="100"/>
      <c r="C2" s="100"/>
      <c r="D2" s="100"/>
      <c r="E2" s="100"/>
      <c r="F2" s="100"/>
      <c r="G2" s="100"/>
      <c r="H2" s="100"/>
      <c r="I2" s="100"/>
    </row>
    <row r="3" spans="1:9" ht="12.75">
      <c r="A3" s="100" t="s">
        <v>71</v>
      </c>
      <c r="B3" s="100"/>
      <c r="C3" s="100"/>
      <c r="D3" s="100"/>
      <c r="E3" s="100"/>
      <c r="F3" s="100"/>
      <c r="G3" s="100"/>
      <c r="H3" s="100"/>
      <c r="I3" s="100"/>
    </row>
    <row r="4" spans="1:9" ht="51">
      <c r="A4" s="101" t="s">
        <v>31</v>
      </c>
      <c r="B4" s="102" t="s">
        <v>72</v>
      </c>
      <c r="C4" s="102" t="s">
        <v>73</v>
      </c>
      <c r="D4" s="102" t="s">
        <v>32</v>
      </c>
      <c r="E4" s="102" t="s">
        <v>33</v>
      </c>
      <c r="F4" s="102" t="s">
        <v>34</v>
      </c>
      <c r="G4" s="102" t="s">
        <v>35</v>
      </c>
      <c r="H4" s="102" t="s">
        <v>74</v>
      </c>
      <c r="I4" s="101" t="s">
        <v>36</v>
      </c>
    </row>
    <row r="5" spans="1:9" ht="15">
      <c r="A5" s="103" t="s">
        <v>37</v>
      </c>
      <c r="B5" s="103">
        <v>-502.54</v>
      </c>
      <c r="C5" s="104">
        <v>-508.0014</v>
      </c>
      <c r="D5" s="104">
        <v>367.44297</v>
      </c>
      <c r="E5" s="104">
        <v>379.55701</v>
      </c>
      <c r="F5" s="104">
        <v>4.32</v>
      </c>
      <c r="G5" s="104">
        <v>99.2454</v>
      </c>
      <c r="H5" s="104">
        <v>34.55167</v>
      </c>
      <c r="I5" s="104">
        <f>B5+D5+F5-G5</f>
        <v>-230.02243000000004</v>
      </c>
    </row>
    <row r="7" ht="15">
      <c r="A7" t="s">
        <v>75</v>
      </c>
    </row>
    <row r="8" ht="12.75">
      <c r="A8" t="s">
        <v>76</v>
      </c>
    </row>
    <row r="9" ht="12.75">
      <c r="A9" t="s">
        <v>77</v>
      </c>
    </row>
    <row r="10" ht="12.75">
      <c r="A10" t="s">
        <v>78</v>
      </c>
    </row>
    <row r="11" ht="12.75">
      <c r="A11" t="s">
        <v>79</v>
      </c>
    </row>
    <row r="12" ht="12.75">
      <c r="A12" t="s">
        <v>80</v>
      </c>
    </row>
    <row r="13" ht="12.75">
      <c r="A13" t="s">
        <v>81</v>
      </c>
    </row>
    <row r="14" ht="12.75">
      <c r="A14" t="s">
        <v>82</v>
      </c>
    </row>
    <row r="15" ht="12.75">
      <c r="A15" t="s">
        <v>83</v>
      </c>
    </row>
    <row r="16" ht="12.75">
      <c r="A16" t="s">
        <v>84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5.625" style="0" customWidth="1"/>
    <col min="2" max="2" width="18.0039062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88" t="s">
        <v>85</v>
      </c>
      <c r="B1" s="88"/>
      <c r="C1" s="88"/>
      <c r="D1" s="88"/>
      <c r="E1" s="88"/>
      <c r="F1" s="88"/>
      <c r="G1" s="88"/>
      <c r="H1" s="31"/>
    </row>
    <row r="2" spans="1:7" ht="29.25" customHeight="1" thickBot="1">
      <c r="A2" s="89"/>
      <c r="B2" s="89"/>
      <c r="C2" s="89"/>
      <c r="D2" s="89"/>
      <c r="E2" s="89"/>
      <c r="F2" s="89"/>
      <c r="G2" s="89"/>
    </row>
    <row r="3" spans="1:8" ht="13.5" thickBot="1">
      <c r="A3" s="32"/>
      <c r="B3" s="33"/>
      <c r="C3" s="34"/>
      <c r="D3" s="33"/>
      <c r="E3" s="35"/>
      <c r="F3" s="90" t="s">
        <v>38</v>
      </c>
      <c r="G3" s="91"/>
      <c r="H3" s="33"/>
    </row>
    <row r="4" spans="1:8" ht="12.75">
      <c r="A4" s="36" t="s">
        <v>39</v>
      </c>
      <c r="B4" s="37" t="s">
        <v>40</v>
      </c>
      <c r="C4" s="38" t="s">
        <v>41</v>
      </c>
      <c r="D4" s="37" t="s">
        <v>42</v>
      </c>
      <c r="E4" s="39" t="s">
        <v>43</v>
      </c>
      <c r="F4" s="40"/>
      <c r="G4" s="40"/>
      <c r="H4" s="40" t="s">
        <v>44</v>
      </c>
    </row>
    <row r="5" spans="1:8" ht="12.75">
      <c r="A5" s="36" t="s">
        <v>45</v>
      </c>
      <c r="B5" s="37"/>
      <c r="C5" s="38"/>
      <c r="D5" s="37" t="s">
        <v>46</v>
      </c>
      <c r="E5" s="41" t="s">
        <v>47</v>
      </c>
      <c r="F5" s="37" t="s">
        <v>48</v>
      </c>
      <c r="G5" s="37" t="s">
        <v>49</v>
      </c>
      <c r="H5" s="37"/>
    </row>
    <row r="6" spans="1:8" ht="12.75">
      <c r="A6" s="36"/>
      <c r="B6" s="37"/>
      <c r="C6" s="38"/>
      <c r="D6" s="37" t="s">
        <v>50</v>
      </c>
      <c r="E6" s="42"/>
      <c r="F6" s="37" t="s">
        <v>51</v>
      </c>
      <c r="G6" s="37" t="s">
        <v>52</v>
      </c>
      <c r="H6" s="43"/>
    </row>
    <row r="7" spans="1:8" ht="12.75">
      <c r="A7" s="44"/>
      <c r="B7" s="43"/>
      <c r="C7" s="45"/>
      <c r="D7" s="43"/>
      <c r="E7" s="42"/>
      <c r="F7" s="43"/>
      <c r="G7" s="37" t="s">
        <v>53</v>
      </c>
      <c r="H7" s="43"/>
    </row>
    <row r="8" spans="1:8" ht="13.5" thickBot="1">
      <c r="A8" s="46"/>
      <c r="B8" s="47"/>
      <c r="C8" s="48"/>
      <c r="D8" s="47"/>
      <c r="E8" s="49"/>
      <c r="F8" s="47"/>
      <c r="G8" s="47"/>
      <c r="H8" s="47"/>
    </row>
    <row r="9" spans="1:8" ht="12.75">
      <c r="A9" s="33"/>
      <c r="B9" s="35"/>
      <c r="C9" s="32"/>
      <c r="D9" s="33"/>
      <c r="E9" s="35"/>
      <c r="F9" s="35"/>
      <c r="G9" s="35"/>
      <c r="H9" s="35"/>
    </row>
    <row r="10" spans="1:8" ht="12.75">
      <c r="A10" s="37">
        <v>1</v>
      </c>
      <c r="B10" s="42" t="s">
        <v>54</v>
      </c>
      <c r="C10" s="36" t="s">
        <v>55</v>
      </c>
      <c r="D10" s="37" t="s">
        <v>86</v>
      </c>
      <c r="E10" s="50">
        <v>212.018</v>
      </c>
      <c r="F10" s="51">
        <v>212.018</v>
      </c>
      <c r="G10" s="51">
        <f>+E10-F10</f>
        <v>0</v>
      </c>
      <c r="H10" s="41"/>
    </row>
    <row r="11" spans="1:8" ht="12.75">
      <c r="A11" s="37"/>
      <c r="B11" s="42"/>
      <c r="C11" s="36"/>
      <c r="D11" s="37"/>
      <c r="E11" s="52"/>
      <c r="F11" s="53"/>
      <c r="G11" s="51"/>
      <c r="H11" s="54"/>
    </row>
    <row r="12" spans="1:8" ht="12.75">
      <c r="A12" s="37"/>
      <c r="B12" s="42"/>
      <c r="C12" s="55" t="s">
        <v>56</v>
      </c>
      <c r="D12" s="56"/>
      <c r="E12" s="57">
        <f>SUM(E10:E11)</f>
        <v>212.018</v>
      </c>
      <c r="F12" s="57">
        <f>SUM(F10:F11)</f>
        <v>212.018</v>
      </c>
      <c r="G12" s="57">
        <f>SUM(G10:G11)</f>
        <v>0</v>
      </c>
      <c r="H12" s="41"/>
    </row>
    <row r="13" spans="1:8" ht="13.5" thickBot="1">
      <c r="A13" s="58"/>
      <c r="B13" s="59"/>
      <c r="C13" s="60"/>
      <c r="D13" s="61"/>
      <c r="E13" s="52"/>
      <c r="F13" s="52"/>
      <c r="G13" s="52"/>
      <c r="H13" s="54"/>
    </row>
    <row r="14" spans="1:8" ht="12.75">
      <c r="A14" s="33"/>
      <c r="B14" s="35"/>
      <c r="C14" s="62"/>
      <c r="D14" s="62"/>
      <c r="E14" s="63"/>
      <c r="F14" s="63"/>
      <c r="G14" s="63"/>
      <c r="H14" s="62"/>
    </row>
    <row r="15" spans="1:8" ht="12.75">
      <c r="A15" s="43"/>
      <c r="B15" s="64" t="s">
        <v>11</v>
      </c>
      <c r="C15" s="65"/>
      <c r="D15" s="65"/>
      <c r="E15" s="66">
        <f>E12</f>
        <v>212.018</v>
      </c>
      <c r="F15" s="66">
        <f>F12</f>
        <v>212.018</v>
      </c>
      <c r="G15" s="66">
        <f>G12</f>
        <v>0</v>
      </c>
      <c r="H15" s="66">
        <f>H12</f>
        <v>0</v>
      </c>
    </row>
    <row r="16" spans="1:8" ht="13.5" thickBot="1">
      <c r="A16" s="47"/>
      <c r="B16" s="49"/>
      <c r="C16" s="67"/>
      <c r="D16" s="67"/>
      <c r="E16" s="68"/>
      <c r="F16" s="68"/>
      <c r="G16" s="68"/>
      <c r="H16" s="68"/>
    </row>
    <row r="17" spans="1:8" ht="12.75">
      <c r="A17" s="45"/>
      <c r="B17" s="45"/>
      <c r="C17" s="69"/>
      <c r="D17" s="69"/>
      <c r="E17" s="38"/>
      <c r="F17" s="38"/>
      <c r="G17" s="38"/>
      <c r="H17" s="38"/>
    </row>
    <row r="18" spans="1:8" ht="60">
      <c r="A18" s="70" t="s">
        <v>57</v>
      </c>
      <c r="B18" s="70" t="s">
        <v>59</v>
      </c>
      <c r="C18" s="70" t="s">
        <v>87</v>
      </c>
      <c r="D18" s="70" t="s">
        <v>88</v>
      </c>
      <c r="E18" s="71" t="s">
        <v>58</v>
      </c>
      <c r="F18" s="70" t="s">
        <v>89</v>
      </c>
      <c r="G18" s="72"/>
      <c r="H18" s="38"/>
    </row>
    <row r="19" spans="1:8" ht="15">
      <c r="A19" s="73">
        <v>1</v>
      </c>
      <c r="B19" s="74">
        <v>25396.389999999956</v>
      </c>
      <c r="C19" s="74">
        <v>383729.92000000004</v>
      </c>
      <c r="D19" s="74">
        <v>380304.53</v>
      </c>
      <c r="E19" s="74">
        <v>65441.6</v>
      </c>
      <c r="F19" s="74">
        <f>+B19+C19-D19</f>
        <v>28821.77999999997</v>
      </c>
      <c r="G19" s="75"/>
      <c r="H19" s="38"/>
    </row>
    <row r="20" spans="1:8" ht="15">
      <c r="A20" s="76"/>
      <c r="B20" s="75"/>
      <c r="C20" s="75"/>
      <c r="D20" s="75"/>
      <c r="E20" s="75"/>
      <c r="F20" s="75"/>
      <c r="G20" s="75"/>
      <c r="H20" s="38"/>
    </row>
    <row r="21" spans="1:8" ht="90">
      <c r="A21" s="70" t="s">
        <v>57</v>
      </c>
      <c r="B21" s="70" t="s">
        <v>61</v>
      </c>
      <c r="C21" s="70" t="s">
        <v>90</v>
      </c>
      <c r="D21" s="70" t="s">
        <v>60</v>
      </c>
      <c r="E21" s="70" t="s">
        <v>91</v>
      </c>
      <c r="F21" s="75"/>
      <c r="G21" s="75"/>
      <c r="H21" s="38"/>
    </row>
    <row r="22" spans="1:8" ht="15">
      <c r="A22" s="77">
        <v>1</v>
      </c>
      <c r="B22" s="78">
        <v>-352551.74</v>
      </c>
      <c r="C22" s="78">
        <f>+D19+E19</f>
        <v>445746.13</v>
      </c>
      <c r="D22" s="78">
        <v>212018</v>
      </c>
      <c r="E22" s="78">
        <f>+B22+C22-D22</f>
        <v>-118823.60999999999</v>
      </c>
      <c r="F22" s="75"/>
      <c r="G22" s="75"/>
      <c r="H22" s="38"/>
    </row>
    <row r="23" spans="1:8" ht="15">
      <c r="A23" s="76"/>
      <c r="B23" s="75"/>
      <c r="C23" s="75"/>
      <c r="D23" s="75"/>
      <c r="E23" s="75"/>
      <c r="F23" s="75"/>
      <c r="G23" s="75"/>
      <c r="H23" s="38"/>
    </row>
  </sheetData>
  <sheetProtection/>
  <mergeCells count="2">
    <mergeCell ref="A1:G2"/>
    <mergeCell ref="F3:G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2011-03-25T07:19:09Z</dcterms:created>
  <dcterms:modified xsi:type="dcterms:W3CDTF">2012-04-24T13:30:55Z</dcterms:modified>
  <cp:category/>
  <cp:version/>
  <cp:contentType/>
  <cp:contentStatus/>
</cp:coreProperties>
</file>