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'кап.рем.'!$3:$7</definedName>
  </definedNames>
  <calcPr fullCalcOnLoad="1"/>
</workbook>
</file>

<file path=xl/sharedStrings.xml><?xml version="1.0" encoding="utf-8"?>
<sst xmlns="http://schemas.openxmlformats.org/spreadsheetml/2006/main" count="93" uniqueCount="84">
  <si>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</si>
  <si>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</si>
  <si>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</si>
  <si>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</si>
  <si>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</si>
  <si>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</si>
  <si>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</si>
  <si>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</si>
  <si>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</si>
  <si>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</si>
  <si>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</si>
  <si>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</si>
  <si>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</si>
  <si>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</si>
  <si>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</si>
  <si>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</si>
  <si>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</si>
  <si>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</si>
  <si>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</si>
  <si>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</si>
  <si>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</si>
  <si>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</si>
  <si>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</si>
  <si>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</si>
  <si>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</si>
  <si>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</si>
  <si>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</si>
  <si>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</si>
  <si>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</si>
  <si>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</si>
  <si>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</si>
  <si>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</si>
  <si>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</si>
  <si>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</si>
  <si>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</si>
  <si>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</si>
  <si>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</si>
  <si>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</si>
  <si>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</si>
  <si>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</si>
  <si>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</si>
  <si>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</si>
  <si>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</si>
  <si>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</si>
  <si>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</si>
  <si>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</si>
  <si>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</si>
  <si>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</si>
  <si>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ул.Березовая,д.8</t>
  </si>
  <si>
    <t>Всего</t>
  </si>
  <si>
    <t>№ п/п</t>
  </si>
  <si>
    <t>Доля МО Сертолово, руб.</t>
  </si>
  <si>
    <t>Израсходованно, руб.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</si>
  <si>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</si>
  <si>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</si>
  <si>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</si>
  <si>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 xml:space="preserve"> ООО"ЦБИ",  ОАО "Сертоловский Водоканал"</t>
  </si>
  <si>
    <t>ООО "Уют-Сервис", договор управления № Н/2008-60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</si>
  <si>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</si>
  <si>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</si>
  <si>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</si>
  <si>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8  по ул. Березовая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</si>
  <si>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</si>
  <si>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</si>
  <si>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</si>
  <si>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</si>
  <si>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</si>
  <si>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8 по ул. Березовая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</si>
  <si>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</si>
  <si>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</si>
  <si>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25,73</t>
    </r>
    <r>
      <rPr>
        <sz val="11"/>
        <color indexed="8"/>
        <rFont val="Calibri"/>
        <family val="2"/>
      </rPr>
      <t xml:space="preserve"> тыс.</t>
    </r>
    <r>
      <rPr>
        <sz val="11"/>
        <color indexed="8"/>
        <rFont val="Calibri"/>
        <family val="2"/>
      </rPr>
      <t xml:space="preserve"> рублей, в том числе:</t>
    </r>
  </si>
  <si>
    <t>очистка кровли от снега и наледи - 2,87 т.р.</t>
  </si>
  <si>
    <t>смена петель, стекол, ламп - 1,74 т.р.</t>
  </si>
  <si>
    <t>ремонт теплового пункта - 12,48 т.р.</t>
  </si>
  <si>
    <t>ремонт ЦО (подъезд №2) - 5,21 т.р.</t>
  </si>
  <si>
    <t>утепление труб ХВС - 3,43 т.р.</t>
  </si>
  <si>
    <t>Отчет о реализации программы капитального ремонта жилого фонда ООО "УЮТ-СЕРВИС"  за период с 01 января 2012г. по 31 декабря 2012г.  по адресу мкр.Сертолово-2, ул. Березовая, д. 8</t>
  </si>
  <si>
    <t>замена кабелей обогрева водопровода</t>
  </si>
  <si>
    <t>95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</si>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</sst>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4" xfId="0" applyNumberFormat="1" applyFont="1" applyBorder="1" applyAlignment="1">
      <alignment horizontal="center"/>
    </xf>
    <xf numFmtId="2" fontId="18" fillId="0" borderId="17" xfId="61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/>
    </xf>
    <xf numFmtId="4" fontId="19" fillId="0" borderId="24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4" fontId="19" fillId="0" borderId="2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22" xfId="0" applyNumberFormat="1" applyFont="1" applyFill="1" applyBorder="1" applyAlignment="1">
      <alignment horizontal="right" vertical="top" wrapText="1"/>
    </xf>
    <xf numFmtId="4" fontId="9" fillId="0" borderId="22" xfId="0" applyNumberFormat="1" applyFont="1" applyFill="1" applyBorder="1" applyAlignment="1">
      <alignment vertical="top" wrapText="1"/>
    </xf>
    <xf numFmtId="4" fontId="8" fillId="0" borderId="22" xfId="0" applyNumberFormat="1" applyFont="1" applyFill="1" applyBorder="1" applyAlignment="1">
      <alignment vertical="top" wrapText="1"/>
    </xf>
    <xf numFmtId="4" fontId="3" fillId="0" borderId="2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4" fontId="11" fillId="0" borderId="22" xfId="0" applyNumberFormat="1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29" sqref="C29"/>
    </sheetView>
  </sheetViews>
  <sheetFormatPr defaultColWidth="9.00390625" defaultRowHeight="12.75"/>
  <cols>
    <col min="1" max="1" width="3.375" style="55" hidden="1" customWidth="1"/>
    <col min="2" max="2" width="9.125" style="55" hidden="1" customWidth="1"/>
    <col min="3" max="3" width="30.75390625" style="84" customWidth="1"/>
    <col min="4" max="4" width="14.375" style="84" customWidth="1"/>
    <col min="5" max="5" width="11.875" style="84" customWidth="1"/>
    <col min="6" max="6" width="13.25390625" style="84" customWidth="1"/>
    <col min="7" max="7" width="11.875" style="84" customWidth="1"/>
    <col min="8" max="8" width="14.375" style="84" customWidth="1"/>
    <col min="9" max="9" width="33.375" style="84" customWidth="1"/>
    <col min="10" max="16384" width="9.125" style="55" customWidth="1"/>
  </cols>
  <sheetData>
    <row r="1" spans="3:9" ht="12.75" customHeight="1" hidden="1">
      <c r="C1" s="56"/>
      <c r="D1" s="56"/>
      <c r="E1" s="56"/>
      <c r="F1" s="56"/>
      <c r="G1" s="56"/>
      <c r="H1" s="56"/>
      <c r="I1" s="56"/>
    </row>
    <row r="2" spans="3:9" ht="13.5" customHeight="1" hidden="1" thickBot="1">
      <c r="C2" s="56"/>
      <c r="D2" s="56"/>
      <c r="E2" s="56" t="s">
        <v>0</v>
      </c>
      <c r="F2" s="56"/>
      <c r="G2" s="56"/>
      <c r="H2" s="56"/>
      <c r="I2" s="56"/>
    </row>
    <row r="3" spans="3:9" ht="13.5" customHeight="1" hidden="1" thickBot="1">
      <c r="C3" s="57"/>
      <c r="D3" s="58"/>
      <c r="E3" s="59"/>
      <c r="F3" s="59"/>
      <c r="G3" s="59"/>
      <c r="H3" s="59"/>
      <c r="I3" s="60"/>
    </row>
    <row r="4" spans="3:9" ht="12.75" customHeight="1" hidden="1">
      <c r="C4" s="61"/>
      <c r="D4" s="61"/>
      <c r="E4" s="62"/>
      <c r="F4" s="62"/>
      <c r="G4" s="62"/>
      <c r="H4" s="62"/>
      <c r="I4" s="62"/>
    </row>
    <row r="5" spans="3:9" ht="14.2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2.75">
      <c r="C7" s="88" t="s">
        <v>61</v>
      </c>
      <c r="D7" s="88"/>
      <c r="E7" s="88"/>
      <c r="F7" s="88"/>
      <c r="G7" s="88"/>
      <c r="H7" s="88"/>
      <c r="I7" s="88"/>
    </row>
    <row r="8" spans="3:9" ht="6" customHeight="1" thickBot="1">
      <c r="C8" s="89"/>
      <c r="D8" s="89"/>
      <c r="E8" s="89"/>
      <c r="F8" s="89"/>
      <c r="G8" s="89"/>
      <c r="H8" s="89"/>
      <c r="I8" s="89"/>
    </row>
    <row r="9" spans="3:9" ht="48.75" customHeight="1" thickBot="1">
      <c r="C9" s="63" t="s">
        <v>3</v>
      </c>
      <c r="D9" s="64" t="s">
        <v>62</v>
      </c>
      <c r="E9" s="65" t="s">
        <v>63</v>
      </c>
      <c r="F9" s="65" t="s">
        <v>64</v>
      </c>
      <c r="G9" s="65" t="s">
        <v>4</v>
      </c>
      <c r="H9" s="65" t="s">
        <v>65</v>
      </c>
      <c r="I9" s="64" t="s">
        <v>5</v>
      </c>
    </row>
    <row r="10" spans="3:9" ht="13.5" customHeight="1" thickBot="1">
      <c r="C10" s="90" t="s">
        <v>6</v>
      </c>
      <c r="D10" s="91"/>
      <c r="E10" s="91"/>
      <c r="F10" s="91"/>
      <c r="G10" s="91"/>
      <c r="H10" s="91"/>
      <c r="I10" s="92"/>
    </row>
    <row r="11" spans="3:9" ht="13.5" customHeight="1" thickBot="1">
      <c r="C11" s="66" t="s">
        <v>7</v>
      </c>
      <c r="D11" s="67">
        <v>24271.850000000006</v>
      </c>
      <c r="E11" s="68">
        <f>190556.69-15765.78</f>
        <v>174790.91</v>
      </c>
      <c r="F11" s="68">
        <v>160695.63</v>
      </c>
      <c r="G11" s="68">
        <v>152837.67</v>
      </c>
      <c r="H11" s="68">
        <f>+D11+E11-F11</f>
        <v>38367.130000000005</v>
      </c>
      <c r="I11" s="93" t="s">
        <v>56</v>
      </c>
    </row>
    <row r="12" spans="3:9" ht="13.5" customHeight="1" hidden="1" thickBot="1">
      <c r="C12" s="66" t="s">
        <v>8</v>
      </c>
      <c r="D12" s="67">
        <v>0</v>
      </c>
      <c r="E12" s="69"/>
      <c r="F12" s="69"/>
      <c r="G12" s="68">
        <f>+E12</f>
        <v>0</v>
      </c>
      <c r="H12" s="68">
        <f>+D12+E12-F12</f>
        <v>0</v>
      </c>
      <c r="I12" s="94"/>
    </row>
    <row r="13" spans="3:9" ht="13.5" customHeight="1" thickBot="1">
      <c r="C13" s="66" t="s">
        <v>9</v>
      </c>
      <c r="D13" s="67">
        <v>3716.020000000004</v>
      </c>
      <c r="E13" s="69">
        <f>40092.66-2726.55</f>
        <v>37366.11</v>
      </c>
      <c r="F13" s="69">
        <f>38757.91</f>
        <v>38757.91</v>
      </c>
      <c r="G13" s="68">
        <f>+E13</f>
        <v>37366.11</v>
      </c>
      <c r="H13" s="68">
        <f>+D13+E13-F13</f>
        <v>2324.220000000001</v>
      </c>
      <c r="I13" s="94"/>
    </row>
    <row r="14" spans="3:9" ht="13.5" customHeight="1" thickBot="1">
      <c r="C14" s="66" t="s">
        <v>10</v>
      </c>
      <c r="D14" s="67">
        <v>1251.6100000000024</v>
      </c>
      <c r="E14" s="69">
        <f>5221.2-1976.53</f>
        <v>3244.67</v>
      </c>
      <c r="F14" s="69">
        <v>5552.55</v>
      </c>
      <c r="G14" s="68">
        <f>+E14</f>
        <v>3244.67</v>
      </c>
      <c r="H14" s="68">
        <f>+D14+E14-F14</f>
        <v>-1056.2699999999977</v>
      </c>
      <c r="I14" s="95"/>
    </row>
    <row r="15" spans="3:9" ht="13.5" customHeight="1" thickBot="1">
      <c r="C15" s="66" t="s">
        <v>11</v>
      </c>
      <c r="D15" s="70">
        <f>SUM(D11:D14)</f>
        <v>29239.48000000001</v>
      </c>
      <c r="E15" s="70">
        <f>SUM(E11:E14)</f>
        <v>215401.69000000003</v>
      </c>
      <c r="F15" s="70">
        <f>SUM(F11:F14)</f>
        <v>205006.09</v>
      </c>
      <c r="G15" s="70">
        <f>SUM(G11:G14)</f>
        <v>193448.45000000004</v>
      </c>
      <c r="H15" s="70">
        <f>SUM(H11:H14)</f>
        <v>39635.08000000001</v>
      </c>
      <c r="I15" s="71"/>
    </row>
    <row r="16" spans="3:9" ht="13.5" customHeight="1" thickBot="1">
      <c r="C16" s="91" t="s">
        <v>12</v>
      </c>
      <c r="D16" s="91"/>
      <c r="E16" s="91"/>
      <c r="F16" s="91"/>
      <c r="G16" s="91"/>
      <c r="H16" s="91"/>
      <c r="I16" s="91"/>
    </row>
    <row r="17" spans="3:9" ht="38.25" customHeight="1" thickBot="1">
      <c r="C17" s="63" t="s">
        <v>3</v>
      </c>
      <c r="D17" s="64" t="s">
        <v>62</v>
      </c>
      <c r="E17" s="65" t="s">
        <v>63</v>
      </c>
      <c r="F17" s="65" t="s">
        <v>64</v>
      </c>
      <c r="G17" s="65" t="s">
        <v>4</v>
      </c>
      <c r="H17" s="65" t="s">
        <v>65</v>
      </c>
      <c r="I17" s="72" t="s">
        <v>13</v>
      </c>
    </row>
    <row r="18" spans="3:9" ht="13.5" customHeight="1" thickBot="1">
      <c r="C18" s="63" t="s">
        <v>14</v>
      </c>
      <c r="D18" s="73">
        <v>12971.570000000007</v>
      </c>
      <c r="E18" s="74">
        <f>89052.84-2283.18</f>
        <v>86769.66</v>
      </c>
      <c r="F18" s="74">
        <v>82042.18</v>
      </c>
      <c r="G18" s="74">
        <f>+E18</f>
        <v>86769.66</v>
      </c>
      <c r="H18" s="74">
        <f>+D18+E18-F18</f>
        <v>17699.050000000017</v>
      </c>
      <c r="I18" s="86" t="s">
        <v>57</v>
      </c>
    </row>
    <row r="19" spans="3:9" ht="14.25" customHeight="1" thickBot="1">
      <c r="C19" s="66" t="s">
        <v>15</v>
      </c>
      <c r="D19" s="67">
        <v>2772.6500000000015</v>
      </c>
      <c r="E19" s="68">
        <f>18610.12-502.82</f>
        <v>18107.3</v>
      </c>
      <c r="F19" s="68">
        <v>16787.88</v>
      </c>
      <c r="G19" s="74">
        <v>25732.93</v>
      </c>
      <c r="H19" s="74">
        <f aca="true" t="shared" si="0" ref="H19:H25">+D19+E19-F19</f>
        <v>4092.0699999999997</v>
      </c>
      <c r="I19" s="87"/>
    </row>
    <row r="20" spans="3:9" ht="13.5" customHeight="1" thickBot="1">
      <c r="C20" s="75" t="s">
        <v>16</v>
      </c>
      <c r="D20" s="76">
        <v>3100.800000000001</v>
      </c>
      <c r="E20" s="68">
        <f>15674.36-744.4</f>
        <v>14929.960000000001</v>
      </c>
      <c r="F20" s="68">
        <v>13617.71</v>
      </c>
      <c r="G20" s="74">
        <v>62559</v>
      </c>
      <c r="H20" s="74">
        <f t="shared" si="0"/>
        <v>4413.050000000003</v>
      </c>
      <c r="I20" s="77"/>
    </row>
    <row r="21" spans="3:9" ht="12.75" customHeight="1" hidden="1">
      <c r="C21" s="66" t="s">
        <v>17</v>
      </c>
      <c r="D21" s="67">
        <v>0</v>
      </c>
      <c r="E21" s="68"/>
      <c r="F21" s="68"/>
      <c r="G21" s="74">
        <f>+E21</f>
        <v>0</v>
      </c>
      <c r="H21" s="74">
        <f t="shared" si="0"/>
        <v>0</v>
      </c>
      <c r="I21" s="77" t="s">
        <v>58</v>
      </c>
    </row>
    <row r="22" spans="3:9" ht="13.5" customHeight="1" thickBot="1">
      <c r="C22" s="66" t="s">
        <v>18</v>
      </c>
      <c r="D22" s="67">
        <v>1677.8899999999994</v>
      </c>
      <c r="E22" s="68">
        <v>20375.83</v>
      </c>
      <c r="F22" s="68">
        <v>20465.58</v>
      </c>
      <c r="G22" s="74">
        <v>27980.29</v>
      </c>
      <c r="H22" s="74">
        <f t="shared" si="0"/>
        <v>1588.1399999999994</v>
      </c>
      <c r="I22" s="78" t="s">
        <v>19</v>
      </c>
    </row>
    <row r="23" spans="3:9" ht="13.5" customHeight="1" hidden="1">
      <c r="C23" s="66" t="s">
        <v>20</v>
      </c>
      <c r="D23" s="67">
        <v>0</v>
      </c>
      <c r="E23" s="79"/>
      <c r="F23" s="79"/>
      <c r="G23" s="74">
        <f>+E23</f>
        <v>0</v>
      </c>
      <c r="H23" s="74">
        <f t="shared" si="0"/>
        <v>0</v>
      </c>
      <c r="I23" s="78" t="s">
        <v>59</v>
      </c>
    </row>
    <row r="24" spans="3:9" ht="13.5" customHeight="1" thickBot="1">
      <c r="C24" s="75" t="s">
        <v>21</v>
      </c>
      <c r="D24" s="67">
        <v>1613.1900000000005</v>
      </c>
      <c r="E24" s="79">
        <f>11525.87-304.02</f>
        <v>11221.85</v>
      </c>
      <c r="F24" s="79">
        <v>10775.02</v>
      </c>
      <c r="G24" s="74">
        <f>+E24</f>
        <v>11221.85</v>
      </c>
      <c r="H24" s="74">
        <f t="shared" si="0"/>
        <v>2060.0200000000004</v>
      </c>
      <c r="I24" s="78"/>
    </row>
    <row r="25" spans="3:9" ht="13.5" customHeight="1" thickBot="1">
      <c r="C25" s="66" t="s">
        <v>22</v>
      </c>
      <c r="D25" s="67">
        <v>675.8400000000001</v>
      </c>
      <c r="E25" s="69">
        <f>4606.81-119.61</f>
        <v>4487.200000000001</v>
      </c>
      <c r="F25" s="69">
        <v>4230.38</v>
      </c>
      <c r="G25" s="74">
        <f>+E25</f>
        <v>4487.200000000001</v>
      </c>
      <c r="H25" s="74">
        <f t="shared" si="0"/>
        <v>932.6600000000008</v>
      </c>
      <c r="I25" s="78" t="s">
        <v>60</v>
      </c>
    </row>
    <row r="26" spans="3:9" s="80" customFormat="1" ht="13.5" customHeight="1" thickBot="1">
      <c r="C26" s="66" t="s">
        <v>11</v>
      </c>
      <c r="D26" s="70">
        <f>SUM(D18:D25)</f>
        <v>22811.940000000013</v>
      </c>
      <c r="E26" s="70">
        <f>SUM(E18:E25)</f>
        <v>155891.80000000002</v>
      </c>
      <c r="F26" s="70">
        <f>SUM(F18:F25)</f>
        <v>147918.74999999997</v>
      </c>
      <c r="G26" s="70">
        <f>SUM(G18:G25)</f>
        <v>218750.93000000002</v>
      </c>
      <c r="H26" s="70">
        <f>SUM(H18:H25)</f>
        <v>30784.99000000002</v>
      </c>
      <c r="I26" s="81"/>
    </row>
    <row r="27" spans="3:8" ht="18" customHeight="1">
      <c r="C27" s="82" t="s">
        <v>66</v>
      </c>
      <c r="D27" s="82"/>
      <c r="E27" s="82"/>
      <c r="F27" s="82"/>
      <c r="G27" s="82"/>
      <c r="H27" s="83">
        <f>+H15+H26</f>
        <v>70420.07000000004</v>
      </c>
    </row>
  </sheetData>
  <sheetProtection/>
  <mergeCells count="8">
    <mergeCell ref="C5:I5"/>
    <mergeCell ref="I18:I19"/>
    <mergeCell ref="C6:I6"/>
    <mergeCell ref="C7:I7"/>
    <mergeCell ref="C8:I8"/>
    <mergeCell ref="C10:I10"/>
    <mergeCell ref="I11:I14"/>
    <mergeCell ref="C16:I16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20" zoomScalePageLayoutView="0" workbookViewId="0" topLeftCell="A1">
      <selection activeCell="B15" sqref="B15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96" t="s">
        <v>23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6" t="s">
        <v>24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6" t="s">
        <v>67</v>
      </c>
      <c r="B3" s="96"/>
      <c r="C3" s="96"/>
      <c r="D3" s="96"/>
      <c r="E3" s="96"/>
      <c r="F3" s="96"/>
      <c r="G3" s="96"/>
      <c r="H3" s="96"/>
      <c r="I3" s="96"/>
    </row>
    <row r="4" spans="1:9" ht="51">
      <c r="A4" s="48" t="s">
        <v>25</v>
      </c>
      <c r="B4" s="48" t="s">
        <v>68</v>
      </c>
      <c r="C4" s="49" t="s">
        <v>53</v>
      </c>
      <c r="D4" s="49" t="s">
        <v>26</v>
      </c>
      <c r="E4" s="49" t="s">
        <v>27</v>
      </c>
      <c r="F4" s="49" t="s">
        <v>28</v>
      </c>
      <c r="G4" s="49" t="s">
        <v>29</v>
      </c>
      <c r="H4" s="48" t="s">
        <v>69</v>
      </c>
      <c r="I4" s="48" t="s">
        <v>30</v>
      </c>
    </row>
    <row r="5" spans="1:9" ht="15">
      <c r="A5" s="50" t="s">
        <v>31</v>
      </c>
      <c r="B5" s="51">
        <v>-22.423500000000004</v>
      </c>
      <c r="C5" s="51">
        <v>5.73833</v>
      </c>
      <c r="D5" s="51">
        <v>18.1073</v>
      </c>
      <c r="E5" s="51">
        <v>16.78788</v>
      </c>
      <c r="F5" s="51">
        <v>0</v>
      </c>
      <c r="G5" s="51">
        <v>25.73293</v>
      </c>
      <c r="H5" s="51">
        <v>4.09207</v>
      </c>
      <c r="I5" s="51">
        <f>B5+D5+F5-G5</f>
        <v>-30.049130000000005</v>
      </c>
    </row>
    <row r="7" ht="1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7" t="s">
        <v>76</v>
      </c>
      <c r="B1" s="97"/>
      <c r="C1" s="97"/>
      <c r="D1" s="97"/>
      <c r="E1" s="97"/>
      <c r="F1" s="97"/>
      <c r="G1" s="97"/>
      <c r="H1" s="1"/>
    </row>
    <row r="2" spans="1:7" ht="29.25" customHeight="1" thickBot="1">
      <c r="A2" s="98"/>
      <c r="B2" s="98"/>
      <c r="C2" s="98"/>
      <c r="D2" s="98"/>
      <c r="E2" s="98"/>
      <c r="F2" s="98"/>
      <c r="G2" s="98"/>
    </row>
    <row r="3" spans="1:8" ht="13.5" thickBot="1">
      <c r="A3" s="2"/>
      <c r="B3" s="3"/>
      <c r="C3" s="4"/>
      <c r="D3" s="3"/>
      <c r="E3" s="3"/>
      <c r="F3" s="99" t="s">
        <v>32</v>
      </c>
      <c r="G3" s="100"/>
      <c r="H3" s="3"/>
    </row>
    <row r="4" spans="1:8" ht="12.75">
      <c r="A4" s="5" t="s">
        <v>33</v>
      </c>
      <c r="B4" s="6" t="s">
        <v>34</v>
      </c>
      <c r="C4" s="5" t="s">
        <v>35</v>
      </c>
      <c r="D4" s="6" t="s">
        <v>36</v>
      </c>
      <c r="E4" s="7" t="s">
        <v>37</v>
      </c>
      <c r="F4" s="7"/>
      <c r="G4" s="7"/>
      <c r="H4" s="7" t="s">
        <v>38</v>
      </c>
    </row>
    <row r="5" spans="1:8" ht="12.75">
      <c r="A5" s="5" t="s">
        <v>39</v>
      </c>
      <c r="B5" s="6"/>
      <c r="C5" s="8"/>
      <c r="D5" s="6" t="s">
        <v>40</v>
      </c>
      <c r="E5" s="6" t="s">
        <v>41</v>
      </c>
      <c r="F5" s="6" t="s">
        <v>42</v>
      </c>
      <c r="G5" s="6" t="s">
        <v>43</v>
      </c>
      <c r="H5" s="6"/>
    </row>
    <row r="6" spans="1:8" ht="12.75">
      <c r="A6" s="5"/>
      <c r="B6" s="6"/>
      <c r="C6" s="8"/>
      <c r="D6" s="6" t="s">
        <v>44</v>
      </c>
      <c r="E6" s="6"/>
      <c r="F6" s="6" t="s">
        <v>45</v>
      </c>
      <c r="G6" s="6" t="s">
        <v>46</v>
      </c>
      <c r="H6" s="9"/>
    </row>
    <row r="7" spans="1:8" ht="13.5" thickBot="1">
      <c r="A7" s="10"/>
      <c r="B7" s="9"/>
      <c r="C7" s="11"/>
      <c r="D7" s="12"/>
      <c r="E7" s="9"/>
      <c r="F7" s="9"/>
      <c r="G7" s="6" t="s">
        <v>47</v>
      </c>
      <c r="H7" s="9"/>
    </row>
    <row r="8" spans="1:8" ht="12.75">
      <c r="A8" s="3"/>
      <c r="B8" s="13"/>
      <c r="C8" s="4"/>
      <c r="D8" s="3"/>
      <c r="E8" s="3"/>
      <c r="F8" s="3"/>
      <c r="G8" s="13"/>
      <c r="H8" s="13"/>
    </row>
    <row r="9" spans="1:8" ht="12.75">
      <c r="A9" s="6">
        <v>1</v>
      </c>
      <c r="B9" s="14" t="s">
        <v>48</v>
      </c>
      <c r="C9" s="5" t="s">
        <v>77</v>
      </c>
      <c r="D9" s="6" t="s">
        <v>78</v>
      </c>
      <c r="E9" s="15">
        <v>62.558</v>
      </c>
      <c r="F9" s="15">
        <v>62.558</v>
      </c>
      <c r="G9" s="16">
        <f>+E9-F9</f>
        <v>0</v>
      </c>
      <c r="H9" s="17"/>
    </row>
    <row r="10" spans="1:8" ht="12.75">
      <c r="A10" s="6"/>
      <c r="B10" s="14"/>
      <c r="C10" s="5"/>
      <c r="D10" s="6"/>
      <c r="E10" s="15"/>
      <c r="F10" s="15"/>
      <c r="G10" s="16"/>
      <c r="H10" s="17"/>
    </row>
    <row r="11" spans="1:8" ht="12.75">
      <c r="A11" s="6"/>
      <c r="B11" s="14"/>
      <c r="C11" s="18" t="s">
        <v>49</v>
      </c>
      <c r="D11" s="19"/>
      <c r="E11" s="20">
        <f>SUM(E9:E10)</f>
        <v>62.558</v>
      </c>
      <c r="F11" s="20">
        <f>SUM(F9:F10)</f>
        <v>62.558</v>
      </c>
      <c r="G11" s="20">
        <f>SUM(G9:G10)</f>
        <v>0</v>
      </c>
      <c r="H11" s="17"/>
    </row>
    <row r="12" spans="1:8" ht="13.5" thickBot="1">
      <c r="A12" s="21"/>
      <c r="B12" s="22"/>
      <c r="C12" s="23"/>
      <c r="D12" s="24"/>
      <c r="E12" s="25"/>
      <c r="F12" s="25"/>
      <c r="G12" s="26"/>
      <c r="H12" s="27"/>
    </row>
    <row r="13" spans="1:8" ht="12.75">
      <c r="A13" s="3"/>
      <c r="B13" s="13"/>
      <c r="C13" s="52"/>
      <c r="D13" s="28"/>
      <c r="E13" s="29"/>
      <c r="F13" s="30"/>
      <c r="G13" s="30"/>
      <c r="H13" s="31"/>
    </row>
    <row r="14" spans="1:8" ht="12.75">
      <c r="A14" s="9"/>
      <c r="B14" s="32" t="s">
        <v>11</v>
      </c>
      <c r="C14" s="53"/>
      <c r="D14" s="8"/>
      <c r="E14" s="33">
        <f>E11</f>
        <v>62.558</v>
      </c>
      <c r="F14" s="34">
        <f>+F11</f>
        <v>62.558</v>
      </c>
      <c r="G14" s="35">
        <f>+E14-F14</f>
        <v>0</v>
      </c>
      <c r="H14" s="17"/>
    </row>
    <row r="15" spans="1:8" ht="13.5" thickBot="1">
      <c r="A15" s="12"/>
      <c r="B15" s="36"/>
      <c r="C15" s="54"/>
      <c r="D15" s="37"/>
      <c r="E15" s="24"/>
      <c r="F15" s="38"/>
      <c r="G15" s="38"/>
      <c r="H15" s="38"/>
    </row>
    <row r="18" spans="1:7" ht="63.75" customHeight="1">
      <c r="A18" s="39" t="s">
        <v>50</v>
      </c>
      <c r="B18" s="39" t="s">
        <v>54</v>
      </c>
      <c r="C18" s="39" t="s">
        <v>79</v>
      </c>
      <c r="D18" s="39" t="s">
        <v>80</v>
      </c>
      <c r="E18" s="40" t="s">
        <v>51</v>
      </c>
      <c r="F18" s="39" t="s">
        <v>81</v>
      </c>
      <c r="G18" s="41"/>
    </row>
    <row r="19" spans="1:7" ht="15">
      <c r="A19" s="42">
        <v>1</v>
      </c>
      <c r="B19" s="43">
        <v>3100.800000000001</v>
      </c>
      <c r="C19" s="43">
        <v>14929.96</v>
      </c>
      <c r="D19" s="43">
        <v>13617.71</v>
      </c>
      <c r="E19" s="43">
        <v>11582.48</v>
      </c>
      <c r="F19" s="43">
        <f>+B19+C19-D19</f>
        <v>4413.050000000003</v>
      </c>
      <c r="G19" s="44"/>
    </row>
    <row r="22" spans="1:5" ht="90">
      <c r="A22" s="39" t="s">
        <v>50</v>
      </c>
      <c r="B22" s="39" t="s">
        <v>55</v>
      </c>
      <c r="C22" s="39" t="s">
        <v>82</v>
      </c>
      <c r="D22" s="39" t="s">
        <v>52</v>
      </c>
      <c r="E22" s="39" t="s">
        <v>83</v>
      </c>
    </row>
    <row r="23" spans="1:5" ht="15">
      <c r="A23" s="45">
        <v>1</v>
      </c>
      <c r="B23" s="46">
        <v>-10339.919999999998</v>
      </c>
      <c r="C23" s="46">
        <f>+D19+E19</f>
        <v>25200.19</v>
      </c>
      <c r="D23" s="46">
        <v>62559</v>
      </c>
      <c r="E23" s="46">
        <f>+B23+C23-D23</f>
        <v>-47698.729999999996</v>
      </c>
    </row>
    <row r="24" spans="1:5" ht="12.75">
      <c r="A24" s="11"/>
      <c r="B24" s="11"/>
      <c r="C24" s="47"/>
      <c r="D24" s="47"/>
      <c r="E24" s="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2011-03-25T07:04:46Z</dcterms:created>
  <dcterms:modified xsi:type="dcterms:W3CDTF">2013-04-16T12:20:29Z</dcterms:modified>
  <cp:category/>
  <cp:version/>
  <cp:contentType/>
  <cp:contentStatus/>
</cp:coreProperties>
</file>