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<sst xmlns="http://schemas.openxmlformats.org/spreadsheetml/2006/main" count="105" uniqueCount="95">
  <si>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</si>
  <si>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</si>
  <si>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</si>
  <si>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</si>
  <si>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</si>
  <si>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</si>
  <si>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</si>
  <si>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</si>
  <si>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</si>
  <si>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</si>
  <si>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</si>
  <si>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</si>
  <si>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</si>
  <si>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</si>
  <si>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</si>
  <si>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</si>
  <si>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</si>
  <si>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</si>
  <si>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</si>
  <si>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</si>
  <si>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</si>
  <si>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</si>
  <si>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</si>
  <si>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</si>
  <si>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</si>
  <si>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</si>
  <si>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</si>
  <si>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</si>
  <si>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</si>
  <si>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ОАО "Аптека №193"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</si>
  <si>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</si>
  <si>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</si>
  <si>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</si>
  <si>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</si>
  <si>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</si>
  <si>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</si>
  <si>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</si>
  <si>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</si>
  <si>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</si>
  <si>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</si>
  <si>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</si>
  <si>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</si>
  <si>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</si>
  <si>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</si>
  <si>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</si>
  <si>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</si>
  <si>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</si>
  <si>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</si>
  <si>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</si>
  <si>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</si>
  <si>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</si>
  <si>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</si>
  <si>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</si>
  <si>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</si>
  <si>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</si>
  <si>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ул.Ларина, д. 8</t>
  </si>
  <si>
    <t>Всего</t>
  </si>
  <si>
    <t>№ п/п</t>
  </si>
  <si>
    <t>Доля МО Сертолово, руб.</t>
  </si>
  <si>
    <t>Израсходованно, руб.</t>
  </si>
  <si>
    <t>ОАО"ТСК", ОАО "Сертоловский Водоканал", ООО"ЦБИ"</t>
  </si>
  <si>
    <t>ООО "Уют-Сервис", договор управления № Н/2008-24 от 01.05.2008г.</t>
  </si>
  <si>
    <t xml:space="preserve"> ООО"Технострой-3"</t>
  </si>
  <si>
    <t>Остаток на 01.01.2011г., тыс.руб. (получено)</t>
  </si>
  <si>
    <t>Задолженность населения на 01.01.2012г., руб.</t>
  </si>
  <si>
    <t>Остаток средств  на лицевом счете на 01.01.2012г., руб.</t>
  </si>
  <si>
    <t>имущества жилого дома № 8  по ул. Ларина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</si>
  <si>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</si>
  <si>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</si>
  <si>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</si>
  <si>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01.01.2013г, (руб.)</t>
  </si>
  <si>
    <t xml:space="preserve">Поступило от ОАО "Аптека № 193" за управление и содержание общедомового имущества, и за сбор ТБО 22818,06 руб. </t>
  </si>
  <si>
    <t>Общая задолженность по дому  на 01.01.2013г.</t>
  </si>
  <si>
    <t>№8  по ул. Ларина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</si>
  <si>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</si>
  <si>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</si>
  <si>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186,66 </t>
    </r>
    <r>
      <rPr>
        <sz val="10"/>
        <rFont val="Arial Cyr"/>
        <family val="0"/>
      </rPr>
      <t>тыс.рублей, в том числе:</t>
    </r>
  </si>
  <si>
    <t>очистка кровли от снега - 39,42 т.р.</t>
  </si>
  <si>
    <t>ремонт отмостки, крыльца - 57,32 т.р.</t>
  </si>
  <si>
    <t>ремонт ЦО, ГВС, ХВС - 14.14 т.р.</t>
  </si>
  <si>
    <t>замеры сопротивления изоляции - 33,44 т.р.</t>
  </si>
  <si>
    <t>ремонт электроснабжения - 2,94 т.р.</t>
  </si>
  <si>
    <t>покраска двери, забора - 4,95 т.р.</t>
  </si>
  <si>
    <t>ремонт пола в подвале - 21,70 т.р.</t>
  </si>
  <si>
    <t>ремонт тележки, мусорного бака, шибера - 7,74 т.р.</t>
  </si>
  <si>
    <t>установка пандуса, ограждений входа - 4,15 т.р.</t>
  </si>
  <si>
    <t>смена замков навесных, задвижек - 0.51 т.р.</t>
  </si>
  <si>
    <t>смена стекла - 0.35 т.р.</t>
  </si>
  <si>
    <t>Отчет о реализации программы капитального ремонта жилого фонда ООО "УЮТ-СЕРВИС" за период с 01 января 2012г. по 31 декабря 2012г.  по адресу г.Сертолово, ул. Ларина, д. 8</t>
  </si>
  <si>
    <t>ремонт привода дверей лифта</t>
  </si>
  <si>
    <t>Начислено за 2012 год, руб.</t>
  </si>
  <si>
    <t>Оплачено населением за 2012 год, руб.</t>
  </si>
  <si>
    <t>Задолженность населения на 01.01.2013г., руб.</t>
  </si>
  <si>
    <t>Оплачено населением и МО Сертолово за 2012 год,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</si>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</sst>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13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9" fontId="0" fillId="0" borderId="2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21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16" fillId="0" borderId="25" xfId="0" applyFont="1" applyBorder="1" applyAlignment="1">
      <alignment/>
    </xf>
    <xf numFmtId="2" fontId="16" fillId="0" borderId="21" xfId="0" applyNumberFormat="1" applyFont="1" applyBorder="1" applyAlignment="1">
      <alignment horizontal="center"/>
    </xf>
    <xf numFmtId="2" fontId="16" fillId="0" borderId="25" xfId="61" applyNumberFormat="1" applyFont="1" applyBorder="1" applyAlignment="1">
      <alignment horizontal="center"/>
    </xf>
    <xf numFmtId="2" fontId="16" fillId="0" borderId="2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19" fillId="0" borderId="30" xfId="0" applyFont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30" xfId="0" applyFont="1" applyBorder="1" applyAlignment="1">
      <alignment/>
    </xf>
    <xf numFmtId="4" fontId="19" fillId="0" borderId="30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30" xfId="0" applyBorder="1" applyAlignment="1">
      <alignment/>
    </xf>
    <xf numFmtId="4" fontId="19" fillId="0" borderId="3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8" fillId="0" borderId="15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/>
    </xf>
    <xf numFmtId="2" fontId="44" fillId="0" borderId="30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2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2"/>
  <sheetViews>
    <sheetView tabSelected="1" zoomScalePageLayoutView="0" workbookViewId="0" topLeftCell="C5">
      <selection activeCell="D31" sqref="D31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2" customWidth="1"/>
    <col min="4" max="4" width="14.375" style="32" customWidth="1"/>
    <col min="5" max="5" width="11.875" style="32" customWidth="1"/>
    <col min="6" max="6" width="13.25390625" style="32" customWidth="1"/>
    <col min="7" max="7" width="11.875" style="32" customWidth="1"/>
    <col min="8" max="8" width="14.375" style="32" customWidth="1"/>
    <col min="9" max="9" width="33.375" style="32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100" t="s">
        <v>1</v>
      </c>
      <c r="D5" s="100"/>
      <c r="E5" s="100"/>
      <c r="F5" s="100"/>
      <c r="G5" s="100"/>
      <c r="H5" s="100"/>
      <c r="I5" s="100"/>
    </row>
    <row r="6" spans="3:9" ht="12.75">
      <c r="C6" s="101" t="s">
        <v>2</v>
      </c>
      <c r="D6" s="101"/>
      <c r="E6" s="101"/>
      <c r="F6" s="101"/>
      <c r="G6" s="101"/>
      <c r="H6" s="101"/>
      <c r="I6" s="101"/>
    </row>
    <row r="7" spans="3:9" ht="12.75">
      <c r="C7" s="101" t="s">
        <v>66</v>
      </c>
      <c r="D7" s="101"/>
      <c r="E7" s="101"/>
      <c r="F7" s="101"/>
      <c r="G7" s="101"/>
      <c r="H7" s="101"/>
      <c r="I7" s="101"/>
    </row>
    <row r="8" spans="3:9" ht="6" customHeight="1" thickBot="1">
      <c r="C8" s="102"/>
      <c r="D8" s="102"/>
      <c r="E8" s="102"/>
      <c r="F8" s="102"/>
      <c r="G8" s="102"/>
      <c r="H8" s="102"/>
      <c r="I8" s="102"/>
    </row>
    <row r="9" spans="3:9" ht="50.25" customHeight="1" thickBot="1">
      <c r="C9" s="9" t="s">
        <v>3</v>
      </c>
      <c r="D9" s="10" t="s">
        <v>67</v>
      </c>
      <c r="E9" s="11" t="s">
        <v>68</v>
      </c>
      <c r="F9" s="11" t="s">
        <v>69</v>
      </c>
      <c r="G9" s="11" t="s">
        <v>4</v>
      </c>
      <c r="H9" s="11" t="s">
        <v>70</v>
      </c>
      <c r="I9" s="10" t="s">
        <v>5</v>
      </c>
    </row>
    <row r="10" spans="3:9" ht="13.5" customHeight="1" thickBot="1">
      <c r="C10" s="103" t="s">
        <v>6</v>
      </c>
      <c r="D10" s="93"/>
      <c r="E10" s="93"/>
      <c r="F10" s="93"/>
      <c r="G10" s="93"/>
      <c r="H10" s="93"/>
      <c r="I10" s="104"/>
    </row>
    <row r="11" spans="3:9" ht="13.5" customHeight="1" thickBot="1">
      <c r="C11" s="12" t="s">
        <v>7</v>
      </c>
      <c r="D11" s="13">
        <v>68894.44999999995</v>
      </c>
      <c r="E11" s="14">
        <f>358587.2+113364.98+525907.78</f>
        <v>997859.96</v>
      </c>
      <c r="F11" s="14">
        <f>498912.02+472596.01</f>
        <v>971508.03</v>
      </c>
      <c r="G11" s="14">
        <v>1016218.93</v>
      </c>
      <c r="H11" s="14">
        <f>+D11+E11-F11</f>
        <v>95246.37999999989</v>
      </c>
      <c r="I11" s="105" t="s">
        <v>60</v>
      </c>
    </row>
    <row r="12" spans="3:9" ht="13.5" customHeight="1" thickBot="1">
      <c r="C12" s="12" t="s">
        <v>8</v>
      </c>
      <c r="D12" s="13">
        <v>45201.3299999999</v>
      </c>
      <c r="E12" s="15">
        <f>132455.92-4693.4+217754.96-7239.46</f>
        <v>338278.01999999996</v>
      </c>
      <c r="F12" s="15">
        <f>134068.85+178311.99</f>
        <v>312380.83999999997</v>
      </c>
      <c r="G12" s="14">
        <v>332292.81</v>
      </c>
      <c r="H12" s="14">
        <f>+D12+E12-F12</f>
        <v>71098.5099999999</v>
      </c>
      <c r="I12" s="106"/>
    </row>
    <row r="13" spans="3:9" ht="13.5" customHeight="1" thickBot="1">
      <c r="C13" s="12" t="s">
        <v>9</v>
      </c>
      <c r="D13" s="13">
        <v>17451.54999999999</v>
      </c>
      <c r="E13" s="15">
        <f>116152.27-3910.91+55405.58-639.89</f>
        <v>167007.05</v>
      </c>
      <c r="F13" s="15">
        <f>100735.54+60819.37</f>
        <v>161554.91</v>
      </c>
      <c r="G13" s="14">
        <f>+E13</f>
        <v>167007.05</v>
      </c>
      <c r="H13" s="14">
        <f>+D13+E13-F13</f>
        <v>22903.689999999973</v>
      </c>
      <c r="I13" s="106"/>
    </row>
    <row r="14" spans="3:9" ht="13.5" customHeight="1" thickBot="1">
      <c r="C14" s="12" t="s">
        <v>10</v>
      </c>
      <c r="D14" s="13">
        <v>11303.619999999952</v>
      </c>
      <c r="E14" s="15">
        <f>39129.53-1399.98+18662.97-215.53+28671.77-545.19+16291.98-400.58</f>
        <v>100194.96999999999</v>
      </c>
      <c r="F14" s="15">
        <f>33848.62+20486.55+23643.48+16745.61</f>
        <v>94724.26</v>
      </c>
      <c r="G14" s="14">
        <f>+E14</f>
        <v>100194.96999999999</v>
      </c>
      <c r="H14" s="14">
        <f>+D14+E14-F14</f>
        <v>16774.329999999944</v>
      </c>
      <c r="I14" s="107"/>
    </row>
    <row r="15" spans="3:9" ht="13.5" customHeight="1" thickBot="1">
      <c r="C15" s="12" t="s">
        <v>11</v>
      </c>
      <c r="D15" s="16">
        <f>SUM(D11:D14)</f>
        <v>142850.94999999978</v>
      </c>
      <c r="E15" s="16">
        <f>SUM(E11:E14)</f>
        <v>1603340</v>
      </c>
      <c r="F15" s="16">
        <f>SUM(F11:F14)</f>
        <v>1540168.04</v>
      </c>
      <c r="G15" s="16">
        <f>SUM(G11:G14)</f>
        <v>1615713.76</v>
      </c>
      <c r="H15" s="16">
        <f>SUM(H11:H14)</f>
        <v>206022.90999999968</v>
      </c>
      <c r="I15" s="17"/>
    </row>
    <row r="16" spans="3:9" ht="13.5" customHeight="1" thickBot="1">
      <c r="C16" s="93" t="s">
        <v>12</v>
      </c>
      <c r="D16" s="93"/>
      <c r="E16" s="93"/>
      <c r="F16" s="93"/>
      <c r="G16" s="93"/>
      <c r="H16" s="93"/>
      <c r="I16" s="93"/>
    </row>
    <row r="17" spans="3:9" ht="38.25" customHeight="1" thickBot="1">
      <c r="C17" s="18" t="s">
        <v>3</v>
      </c>
      <c r="D17" s="10" t="s">
        <v>67</v>
      </c>
      <c r="E17" s="11" t="s">
        <v>68</v>
      </c>
      <c r="F17" s="11" t="s">
        <v>69</v>
      </c>
      <c r="G17" s="11" t="s">
        <v>4</v>
      </c>
      <c r="H17" s="11" t="s">
        <v>70</v>
      </c>
      <c r="I17" s="19" t="s">
        <v>13</v>
      </c>
    </row>
    <row r="18" spans="3:9" ht="13.5" customHeight="1" thickBot="1">
      <c r="C18" s="9" t="s">
        <v>14</v>
      </c>
      <c r="D18" s="20">
        <v>46815.01000000001</v>
      </c>
      <c r="E18" s="21">
        <f>601676.5-221.09</f>
        <v>601455.41</v>
      </c>
      <c r="F18" s="21">
        <v>587265.68</v>
      </c>
      <c r="G18" s="21">
        <f>+E18</f>
        <v>601455.41</v>
      </c>
      <c r="H18" s="21">
        <f aca="true" t="shared" si="0" ref="H18:H25">+D18+E18-F18</f>
        <v>61004.73999999999</v>
      </c>
      <c r="I18" s="94" t="s">
        <v>61</v>
      </c>
    </row>
    <row r="19" spans="3:9" ht="14.25" customHeight="1" thickBot="1">
      <c r="C19" s="12" t="s">
        <v>15</v>
      </c>
      <c r="D19" s="13">
        <v>8225.37999999999</v>
      </c>
      <c r="E19" s="14">
        <f>104915.45-35.05</f>
        <v>104880.4</v>
      </c>
      <c r="F19" s="14">
        <v>101496.43</v>
      </c>
      <c r="G19" s="21">
        <v>186658.74</v>
      </c>
      <c r="H19" s="21">
        <f t="shared" si="0"/>
        <v>11609.349999999991</v>
      </c>
      <c r="I19" s="95"/>
    </row>
    <row r="20" spans="3:9" ht="13.5" customHeight="1" thickBot="1">
      <c r="C20" s="18" t="s">
        <v>16</v>
      </c>
      <c r="D20" s="22">
        <v>10896.660000000003</v>
      </c>
      <c r="E20" s="14">
        <f>169800-67.41</f>
        <v>169732.59</v>
      </c>
      <c r="F20" s="14">
        <v>166627.36</v>
      </c>
      <c r="G20" s="21">
        <v>20835</v>
      </c>
      <c r="H20" s="21">
        <f t="shared" si="0"/>
        <v>14001.890000000014</v>
      </c>
      <c r="I20" s="23"/>
    </row>
    <row r="21" spans="3:9" ht="12.75" customHeight="1" thickBot="1">
      <c r="C21" s="12" t="s">
        <v>17</v>
      </c>
      <c r="D21" s="13">
        <v>6602.339999999982</v>
      </c>
      <c r="E21" s="14">
        <f>85330.79-31.28</f>
        <v>85299.51</v>
      </c>
      <c r="F21" s="14">
        <v>83103.35</v>
      </c>
      <c r="G21" s="21">
        <f>+E21</f>
        <v>85299.51</v>
      </c>
      <c r="H21" s="21">
        <f t="shared" si="0"/>
        <v>8798.49999999997</v>
      </c>
      <c r="I21" s="23" t="s">
        <v>18</v>
      </c>
    </row>
    <row r="22" spans="3:9" ht="13.5" customHeight="1" thickBot="1">
      <c r="C22" s="12" t="s">
        <v>19</v>
      </c>
      <c r="D22" s="13">
        <v>9743.300000000032</v>
      </c>
      <c r="E22" s="14">
        <f>125807.87-45.57</f>
        <v>125762.29999999999</v>
      </c>
      <c r="F22" s="14">
        <v>122604.96</v>
      </c>
      <c r="G22" s="21">
        <v>118960.54</v>
      </c>
      <c r="H22" s="21">
        <f t="shared" si="0"/>
        <v>12900.640000000029</v>
      </c>
      <c r="I22" s="23" t="s">
        <v>20</v>
      </c>
    </row>
    <row r="23" spans="3:9" ht="13.5" customHeight="1" thickBot="1">
      <c r="C23" s="12" t="s">
        <v>21</v>
      </c>
      <c r="D23" s="13">
        <v>580.0200000000013</v>
      </c>
      <c r="E23" s="15">
        <f>7256.4-2.7</f>
        <v>7253.7</v>
      </c>
      <c r="F23" s="15">
        <v>7095.89</v>
      </c>
      <c r="G23" s="21">
        <f>+E23</f>
        <v>7253.7</v>
      </c>
      <c r="H23" s="21">
        <f t="shared" si="0"/>
        <v>737.8300000000008</v>
      </c>
      <c r="I23" s="83" t="s">
        <v>22</v>
      </c>
    </row>
    <row r="24" spans="3:9" ht="13.5" customHeight="1" thickBot="1">
      <c r="C24" s="18" t="s">
        <v>23</v>
      </c>
      <c r="D24" s="13">
        <v>6776.970000000001</v>
      </c>
      <c r="E24" s="15">
        <f>79798.64-30.83</f>
        <v>79767.81</v>
      </c>
      <c r="F24" s="15">
        <v>76914.02</v>
      </c>
      <c r="G24" s="21">
        <f>+E24</f>
        <v>79767.81</v>
      </c>
      <c r="H24" s="21">
        <f t="shared" si="0"/>
        <v>9630.759999999995</v>
      </c>
      <c r="I24" s="23"/>
    </row>
    <row r="25" spans="3:9" ht="13.5" customHeight="1" thickBot="1">
      <c r="C25" s="12" t="s">
        <v>24</v>
      </c>
      <c r="D25" s="24">
        <v>4355.82</v>
      </c>
      <c r="E25" s="15">
        <f>56146.5-20.36</f>
        <v>56126.14</v>
      </c>
      <c r="F25" s="15">
        <v>54727.03</v>
      </c>
      <c r="G25" s="21">
        <f>+E25</f>
        <v>56126.14</v>
      </c>
      <c r="H25" s="15">
        <f t="shared" si="0"/>
        <v>5754.93</v>
      </c>
      <c r="I25" s="83" t="s">
        <v>62</v>
      </c>
    </row>
    <row r="26" spans="3:9" s="26" customFormat="1" ht="13.5" customHeight="1" thickBot="1">
      <c r="C26" s="12" t="s">
        <v>11</v>
      </c>
      <c r="D26" s="16">
        <f>SUM(D18:D25)</f>
        <v>93995.50000000003</v>
      </c>
      <c r="E26" s="16">
        <f>SUM(E18:E25)</f>
        <v>1230277.8599999999</v>
      </c>
      <c r="F26" s="16">
        <f>SUM(F18:F25)</f>
        <v>1199834.72</v>
      </c>
      <c r="G26" s="16">
        <f>SUM(G18:G25)</f>
        <v>1156356.8499999999</v>
      </c>
      <c r="H26" s="16">
        <f>SUM(H18:H25)</f>
        <v>124438.63999999998</v>
      </c>
      <c r="I26" s="25"/>
    </row>
    <row r="27" spans="3:9" ht="13.5" customHeight="1" thickBot="1">
      <c r="C27" s="96" t="s">
        <v>25</v>
      </c>
      <c r="D27" s="96"/>
      <c r="E27" s="96"/>
      <c r="F27" s="96"/>
      <c r="G27" s="96"/>
      <c r="H27" s="96"/>
      <c r="I27" s="96"/>
    </row>
    <row r="28" spans="3:9" ht="26.25" customHeight="1" thickBot="1">
      <c r="C28" s="28" t="s">
        <v>26</v>
      </c>
      <c r="D28" s="97" t="s">
        <v>27</v>
      </c>
      <c r="E28" s="98"/>
      <c r="F28" s="98"/>
      <c r="G28" s="98"/>
      <c r="H28" s="99"/>
      <c r="I28" s="27" t="s">
        <v>28</v>
      </c>
    </row>
    <row r="29" spans="3:9" ht="27" customHeight="1" thickBot="1">
      <c r="C29" s="28" t="s">
        <v>29</v>
      </c>
      <c r="D29" s="97" t="s">
        <v>71</v>
      </c>
      <c r="E29" s="98"/>
      <c r="F29" s="98"/>
      <c r="G29" s="98"/>
      <c r="H29" s="99"/>
      <c r="I29" s="29" t="s">
        <v>29</v>
      </c>
    </row>
    <row r="30" spans="3:8" ht="21" customHeight="1">
      <c r="C30" s="30" t="s">
        <v>72</v>
      </c>
      <c r="D30" s="30"/>
      <c r="E30" s="30"/>
      <c r="F30" s="30"/>
      <c r="G30" s="30"/>
      <c r="H30" s="31">
        <f>+H15+H26</f>
        <v>330461.5499999997</v>
      </c>
    </row>
    <row r="31" spans="3:4" ht="16.5" customHeight="1">
      <c r="C31" s="91"/>
      <c r="D31" s="91"/>
    </row>
    <row r="32" ht="12.75" customHeight="1">
      <c r="C32" s="92"/>
    </row>
    <row r="33" ht="12.75" customHeight="1"/>
  </sheetData>
  <sheetProtection/>
  <mergeCells count="11">
    <mergeCell ref="C7:I7"/>
    <mergeCell ref="C16:I16"/>
    <mergeCell ref="I18:I19"/>
    <mergeCell ref="C27:I27"/>
    <mergeCell ref="D28:H28"/>
    <mergeCell ref="D29:H29"/>
    <mergeCell ref="C5:I5"/>
    <mergeCell ref="C6:I6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120" zoomScaleSheetLayoutView="120" zoomScalePageLayoutView="0" workbookViewId="0" topLeftCell="A1">
      <selection activeCell="B4" sqref="B4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25390625" style="0" customWidth="1"/>
  </cols>
  <sheetData>
    <row r="1" spans="1:9" ht="12.75">
      <c r="A1" s="108" t="s">
        <v>30</v>
      </c>
      <c r="B1" s="108"/>
      <c r="C1" s="108"/>
      <c r="D1" s="108"/>
      <c r="E1" s="108"/>
      <c r="F1" s="108"/>
      <c r="G1" s="108"/>
      <c r="H1" s="108"/>
      <c r="I1" s="108"/>
    </row>
    <row r="2" spans="1:9" ht="12.75">
      <c r="A2" s="108" t="s">
        <v>31</v>
      </c>
      <c r="B2" s="108"/>
      <c r="C2" s="108"/>
      <c r="D2" s="108"/>
      <c r="E2" s="108"/>
      <c r="F2" s="108"/>
      <c r="G2" s="108"/>
      <c r="H2" s="108"/>
      <c r="I2" s="108"/>
    </row>
    <row r="3" spans="1:9" ht="12.75">
      <c r="A3" s="108" t="s">
        <v>73</v>
      </c>
      <c r="B3" s="108"/>
      <c r="C3" s="108"/>
      <c r="D3" s="108"/>
      <c r="E3" s="108"/>
      <c r="F3" s="108"/>
      <c r="G3" s="108"/>
      <c r="H3" s="108"/>
      <c r="I3" s="108"/>
    </row>
    <row r="4" spans="1:9" ht="51">
      <c r="A4" s="84" t="s">
        <v>32</v>
      </c>
      <c r="B4" s="84" t="s">
        <v>74</v>
      </c>
      <c r="C4" s="85" t="s">
        <v>63</v>
      </c>
      <c r="D4" s="85" t="s">
        <v>33</v>
      </c>
      <c r="E4" s="85" t="s">
        <v>34</v>
      </c>
      <c r="F4" s="85" t="s">
        <v>35</v>
      </c>
      <c r="G4" s="85" t="s">
        <v>36</v>
      </c>
      <c r="H4" s="84" t="s">
        <v>75</v>
      </c>
      <c r="I4" s="84" t="s">
        <v>37</v>
      </c>
    </row>
    <row r="5" spans="1:9" ht="15">
      <c r="A5" s="86" t="s">
        <v>38</v>
      </c>
      <c r="B5" s="87">
        <v>-79.47444999999999</v>
      </c>
      <c r="C5" s="87">
        <v>-85.14888</v>
      </c>
      <c r="D5" s="87">
        <v>104.8804</v>
      </c>
      <c r="E5" s="87">
        <v>101.49643</v>
      </c>
      <c r="F5" s="87">
        <f>4.32+22.81806</f>
        <v>27.13806</v>
      </c>
      <c r="G5" s="87">
        <v>186.65874</v>
      </c>
      <c r="H5" s="87">
        <v>11.60935</v>
      </c>
      <c r="I5" s="87">
        <f>B5+D5+F5-G5</f>
        <v>-134.11473</v>
      </c>
    </row>
    <row r="7" ht="15">
      <c r="A7" t="s">
        <v>76</v>
      </c>
    </row>
    <row r="8" ht="12.75">
      <c r="A8" t="s">
        <v>77</v>
      </c>
    </row>
    <row r="9" ht="12.75">
      <c r="A9" t="s">
        <v>78</v>
      </c>
    </row>
    <row r="10" ht="12.75">
      <c r="A10" t="s">
        <v>79</v>
      </c>
    </row>
    <row r="11" ht="12.75">
      <c r="A11" t="s">
        <v>80</v>
      </c>
    </row>
    <row r="12" ht="12.75">
      <c r="A12" t="s">
        <v>81</v>
      </c>
    </row>
    <row r="13" ht="12.75">
      <c r="A13" t="s">
        <v>82</v>
      </c>
    </row>
    <row r="14" ht="12.75">
      <c r="A14" t="s">
        <v>83</v>
      </c>
    </row>
    <row r="15" ht="12.75">
      <c r="A15" t="s">
        <v>84</v>
      </c>
    </row>
    <row r="16" ht="12.75">
      <c r="A16" t="s">
        <v>85</v>
      </c>
    </row>
    <row r="17" ht="12.75">
      <c r="A17" t="s">
        <v>86</v>
      </c>
    </row>
    <row r="18" ht="12.75">
      <c r="A18" t="s">
        <v>87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5.625" style="0" customWidth="1"/>
    <col min="2" max="2" width="17.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09" t="s">
        <v>88</v>
      </c>
      <c r="B1" s="109"/>
      <c r="C1" s="109"/>
      <c r="D1" s="109"/>
      <c r="E1" s="109"/>
      <c r="F1" s="109"/>
      <c r="G1" s="109"/>
      <c r="H1" s="33"/>
    </row>
    <row r="2" spans="1:7" ht="29.25" customHeight="1" thickBot="1">
      <c r="A2" s="110"/>
      <c r="B2" s="110"/>
      <c r="C2" s="110"/>
      <c r="D2" s="110"/>
      <c r="E2" s="110"/>
      <c r="F2" s="110"/>
      <c r="G2" s="110"/>
    </row>
    <row r="3" spans="1:8" ht="13.5" thickBot="1">
      <c r="A3" s="34"/>
      <c r="B3" s="35"/>
      <c r="C3" s="36"/>
      <c r="D3" s="35"/>
      <c r="E3" s="35"/>
      <c r="F3" s="111" t="s">
        <v>39</v>
      </c>
      <c r="G3" s="112"/>
      <c r="H3" s="35"/>
    </row>
    <row r="4" spans="1:8" ht="12.75">
      <c r="A4" s="37" t="s">
        <v>40</v>
      </c>
      <c r="B4" s="38" t="s">
        <v>41</v>
      </c>
      <c r="C4" s="37" t="s">
        <v>42</v>
      </c>
      <c r="D4" s="38" t="s">
        <v>43</v>
      </c>
      <c r="E4" s="39" t="s">
        <v>44</v>
      </c>
      <c r="F4" s="39"/>
      <c r="G4" s="39"/>
      <c r="H4" s="39" t="s">
        <v>45</v>
      </c>
    </row>
    <row r="5" spans="1:8" ht="12.75">
      <c r="A5" s="37" t="s">
        <v>46</v>
      </c>
      <c r="B5" s="38"/>
      <c r="C5" s="40"/>
      <c r="D5" s="38" t="s">
        <v>47</v>
      </c>
      <c r="E5" s="38" t="s">
        <v>48</v>
      </c>
      <c r="F5" s="38" t="s">
        <v>49</v>
      </c>
      <c r="G5" s="38" t="s">
        <v>50</v>
      </c>
      <c r="H5" s="38"/>
    </row>
    <row r="6" spans="1:8" ht="12.75">
      <c r="A6" s="37"/>
      <c r="B6" s="38"/>
      <c r="C6" s="40"/>
      <c r="D6" s="38" t="s">
        <v>51</v>
      </c>
      <c r="E6" s="38"/>
      <c r="F6" s="38" t="s">
        <v>52</v>
      </c>
      <c r="G6" s="38" t="s">
        <v>53</v>
      </c>
      <c r="H6" s="41"/>
    </row>
    <row r="7" spans="1:8" ht="12.75">
      <c r="A7" s="42"/>
      <c r="B7" s="41"/>
      <c r="C7" s="43"/>
      <c r="D7" s="41"/>
      <c r="E7" s="41"/>
      <c r="F7" s="41"/>
      <c r="G7" s="38" t="s">
        <v>54</v>
      </c>
      <c r="H7" s="41"/>
    </row>
    <row r="8" spans="1:8" ht="13.5" thickBot="1">
      <c r="A8" s="44"/>
      <c r="B8" s="45"/>
      <c r="C8" s="46"/>
      <c r="D8" s="45"/>
      <c r="E8" s="45"/>
      <c r="F8" s="45"/>
      <c r="G8" s="45"/>
      <c r="H8" s="45"/>
    </row>
    <row r="9" spans="1:8" ht="12.75">
      <c r="A9" s="35"/>
      <c r="B9" s="47"/>
      <c r="C9" s="36"/>
      <c r="D9" s="35"/>
      <c r="E9" s="35"/>
      <c r="F9" s="35"/>
      <c r="G9" s="47"/>
      <c r="H9" s="47"/>
    </row>
    <row r="10" spans="1:8" ht="12.75">
      <c r="A10" s="38">
        <v>1</v>
      </c>
      <c r="B10" s="48" t="s">
        <v>55</v>
      </c>
      <c r="C10" s="37" t="s">
        <v>89</v>
      </c>
      <c r="D10" s="38"/>
      <c r="E10" s="49">
        <v>20.835</v>
      </c>
      <c r="F10" s="49">
        <v>20.835</v>
      </c>
      <c r="G10" s="50">
        <f>+E10-F10</f>
        <v>0</v>
      </c>
      <c r="H10" s="51"/>
    </row>
    <row r="11" spans="1:8" ht="12.75">
      <c r="A11" s="38"/>
      <c r="B11" s="48"/>
      <c r="C11" s="37"/>
      <c r="D11" s="38"/>
      <c r="E11" s="52"/>
      <c r="F11" s="49"/>
      <c r="G11" s="50"/>
      <c r="H11" s="51"/>
    </row>
    <row r="12" spans="1:8" ht="12.75">
      <c r="A12" s="38"/>
      <c r="B12" s="48"/>
      <c r="C12" s="53" t="s">
        <v>56</v>
      </c>
      <c r="D12" s="54"/>
      <c r="E12" s="55">
        <f>SUM(E10:E11)</f>
        <v>20.835</v>
      </c>
      <c r="F12" s="55">
        <f>SUM(F10:F11)</f>
        <v>20.835</v>
      </c>
      <c r="G12" s="55">
        <f>SUM(G10:G11)</f>
        <v>0</v>
      </c>
      <c r="H12" s="51"/>
    </row>
    <row r="13" spans="1:8" ht="13.5" thickBot="1">
      <c r="A13" s="56"/>
      <c r="B13" s="57"/>
      <c r="C13" s="58"/>
      <c r="D13" s="59"/>
      <c r="E13" s="60"/>
      <c r="F13" s="60"/>
      <c r="G13" s="61"/>
      <c r="H13" s="62"/>
    </row>
    <row r="14" spans="1:8" ht="12.75">
      <c r="A14" s="35"/>
      <c r="B14" s="47"/>
      <c r="C14" s="88"/>
      <c r="D14" s="63"/>
      <c r="E14" s="64"/>
      <c r="F14" s="65"/>
      <c r="G14" s="65"/>
      <c r="H14" s="66"/>
    </row>
    <row r="15" spans="1:8" ht="12.75">
      <c r="A15" s="41"/>
      <c r="B15" s="67" t="s">
        <v>11</v>
      </c>
      <c r="C15" s="89"/>
      <c r="D15" s="40"/>
      <c r="E15" s="68">
        <f>E12</f>
        <v>20.835</v>
      </c>
      <c r="F15" s="69">
        <f>+F12</f>
        <v>20.835</v>
      </c>
      <c r="G15" s="70">
        <f>+E15-F15</f>
        <v>0</v>
      </c>
      <c r="H15" s="51"/>
    </row>
    <row r="16" spans="1:8" ht="13.5" thickBot="1">
      <c r="A16" s="45"/>
      <c r="B16" s="71"/>
      <c r="C16" s="90"/>
      <c r="D16" s="72"/>
      <c r="E16" s="59"/>
      <c r="F16" s="73"/>
      <c r="G16" s="73"/>
      <c r="H16" s="73"/>
    </row>
    <row r="19" spans="1:7" ht="63.75" customHeight="1">
      <c r="A19" s="74" t="s">
        <v>57</v>
      </c>
      <c r="B19" s="74" t="s">
        <v>64</v>
      </c>
      <c r="C19" s="74" t="s">
        <v>90</v>
      </c>
      <c r="D19" s="74" t="s">
        <v>91</v>
      </c>
      <c r="E19" s="75" t="s">
        <v>58</v>
      </c>
      <c r="F19" s="74" t="s">
        <v>92</v>
      </c>
      <c r="G19" s="76"/>
    </row>
    <row r="20" spans="1:7" ht="15">
      <c r="A20" s="77">
        <v>1</v>
      </c>
      <c r="B20" s="78">
        <v>10896.660000000003</v>
      </c>
      <c r="C20" s="78">
        <v>169732.59</v>
      </c>
      <c r="D20" s="78">
        <v>166627.36</v>
      </c>
      <c r="E20" s="78">
        <v>11610</v>
      </c>
      <c r="F20" s="78">
        <f>B20+C20-D20</f>
        <v>14001.890000000014</v>
      </c>
      <c r="G20" s="79"/>
    </row>
    <row r="22" spans="1:5" ht="90">
      <c r="A22" s="74" t="s">
        <v>57</v>
      </c>
      <c r="B22" s="74" t="s">
        <v>65</v>
      </c>
      <c r="C22" s="74" t="s">
        <v>93</v>
      </c>
      <c r="D22" s="74" t="s">
        <v>59</v>
      </c>
      <c r="E22" s="74" t="s">
        <v>94</v>
      </c>
    </row>
    <row r="23" spans="1:5" ht="15">
      <c r="A23" s="80">
        <v>1</v>
      </c>
      <c r="B23" s="81">
        <v>-374593.75</v>
      </c>
      <c r="C23" s="81">
        <f>+D20+E20</f>
        <v>178237.36</v>
      </c>
      <c r="D23" s="81">
        <v>20835</v>
      </c>
      <c r="E23" s="81">
        <f>+B23+C23-D23</f>
        <v>-217191.39</v>
      </c>
    </row>
    <row r="24" spans="1:5" ht="12.75">
      <c r="A24" s="43"/>
      <c r="B24" s="43"/>
      <c r="C24" s="82"/>
      <c r="D24" s="82"/>
      <c r="E24" s="40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2011-03-25T07:26:42Z</dcterms:created>
  <dcterms:modified xsi:type="dcterms:W3CDTF">2013-04-16T12:33:40Z</dcterms:modified>
  <cp:category/>
  <cp:version/>
  <cp:contentType/>
  <cp:contentStatus/>
</cp:coreProperties>
</file>