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<sst xmlns="http://schemas.openxmlformats.org/spreadsheetml/2006/main" count="112" uniqueCount="103">
  <si>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</si>
  <si>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</si>
  <si>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</si>
  <si>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</si>
  <si>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</si>
  <si>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</si>
  <si>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</si>
  <si>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</si>
  <si>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</si>
  <si>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</si>
  <si>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</si>
  <si>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</si>
  <si>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</si>
  <si>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</si>
  <si>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</si>
  <si>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</si>
  <si>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</si>
  <si>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</si>
  <si>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</si>
  <si>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</si>
  <si>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</si>
  <si>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</si>
  <si>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</si>
  <si>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</si>
  <si>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</si>
  <si>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</si>
  <si>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</si>
  <si>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</si>
  <si>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</si>
  <si>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</si>
  <si>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</si>
  <si>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</si>
  <si>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</si>
  <si>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</si>
  <si>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</si>
  <si>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</si>
  <si>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</si>
  <si>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</si>
  <si>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</si>
  <si>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</si>
  <si>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</si>
  <si>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</si>
  <si>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</si>
  <si>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</si>
  <si>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</si>
  <si>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</si>
  <si>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</si>
  <si>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</si>
  <si>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</si>
  <si>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</si>
  <si>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</si>
  <si>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</si>
  <si>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</si>
  <si>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</si>
  <si>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ул.Молодцова, д.13</t>
  </si>
  <si>
    <t>герметизация швов</t>
  </si>
  <si>
    <t>Всего</t>
  </si>
  <si>
    <t>№ п/п</t>
  </si>
  <si>
    <t>Доля МО Сертолово, руб.</t>
  </si>
  <si>
    <t>Израсходованно, руб.</t>
  </si>
  <si>
    <t>ОАО"ТСК", ОАО "Сертоловский Водоканал", ООО"ЦБИ"</t>
  </si>
  <si>
    <t>ООО "Уют-Сервис", договор управления № Н/2008-20 от 01.05.2008г.</t>
  </si>
  <si>
    <t xml:space="preserve"> ООО"Технострой-3"</t>
  </si>
  <si>
    <t>Остаток на 01.01.2011г., тыс.руб. (получено)</t>
  </si>
  <si>
    <t>ремонт кровли</t>
  </si>
  <si>
    <t>Задолженность населения на 01.01.2012г., руб.</t>
  </si>
  <si>
    <t>Остаток средств  на лицевом счете на 01.01.2012г., руб.</t>
  </si>
  <si>
    <t>имущества жилого дома № 13  по ул. Молодцова с 01.01.2012г. по 31.12.2012г.</t>
  </si>
  <si>
    <t>Задолженность населения на 01.01.2012г. (руб.)</t>
  </si>
  <si>
    <t>Начислено населению за 2012г. (руб.)</t>
  </si>
  <si>
    <t>Поступило в счет оплаты в 2012г. (руб.)</t>
  </si>
  <si>
    <t>Задолженность населения на 01.01.2013г, (руб.)</t>
  </si>
  <si>
    <t>страхование</t>
  </si>
  <si>
    <t>Общая задолженность по дому  на 01.01.2013г.</t>
  </si>
  <si>
    <t>№ 13 по ул. Молодцова с 01.01.2012г. по 31.12.2012г.</t>
  </si>
  <si>
    <t>Остаток на 01.01.2012г., тыс.руб.</t>
  </si>
  <si>
    <t>Задолженность населения на 01.01.2013г.,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</si>
  <si>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366,48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</si>
  <si>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- 50,05 т.р.</t>
  </si>
  <si>
    <t>уборка чердака и подвала от ТБО и КГО - 7,78 т.р.</t>
  </si>
  <si>
    <t>косметический ремонт подъездов №1,2,3 - 70,32 т.р.</t>
  </si>
  <si>
    <t>ремонт ЦО, ХВС, канализации - 20,99 т.р.</t>
  </si>
  <si>
    <t>ремонт лифтового оборудования - 54,08 т.р.</t>
  </si>
  <si>
    <t>замеры сопротивления изоляции - 107,30 т.р.</t>
  </si>
  <si>
    <t>аварийное обслуживание - 20,92 т.р.</t>
  </si>
  <si>
    <t>ремонт кровли, козырьков - 27,56 т.р.</t>
  </si>
  <si>
    <t>восстановление покрытий двери и двери мус.камер, окраска - 3,98 т.р.</t>
  </si>
  <si>
    <t>смена замка навесного, петли - 0.62 т.р.</t>
  </si>
  <si>
    <t>смена стокол - 0.39 т.р.</t>
  </si>
  <si>
    <t>установка подвальных решеток - 0.96 т.р.</t>
  </si>
  <si>
    <t>смена автоматич.выключателей - 0.91 т.р.</t>
  </si>
  <si>
    <t>прочее - 0.62 т.р.</t>
  </si>
  <si>
    <t>Отчет о реализации программы капитального ремонта жилого фонда ООО "УЮТ-СЕРВИС"  за период с 01 января 2012г. по 31 декабря 2012г.  по адресу г.Сертолово, ул. Молодцова, д. 13</t>
  </si>
  <si>
    <t>замена системы ХВС</t>
  </si>
  <si>
    <t>205 м.п.</t>
  </si>
  <si>
    <t>1118 м.п.</t>
  </si>
  <si>
    <t>979 кв.м.</t>
  </si>
  <si>
    <t>технадзор</t>
  </si>
  <si>
    <t>Начислено за 2012 год, руб.</t>
  </si>
  <si>
    <t>Оплачено населением за 2012 год, руб.</t>
  </si>
  <si>
    <t>Задолженность населения на 01.01.2013г., руб.</t>
  </si>
  <si>
    <t>Оплачено населением и МО Сертолово за 2012 год, руб.</t>
  </si>
  <si>
    <t>Остаток средств  на лицевом счете на 01.01.2013г.,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</si>
</sst>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horizontal="center"/>
    </xf>
    <xf numFmtId="2" fontId="16" fillId="0" borderId="23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29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9" xfId="0" applyFont="1" applyBorder="1" applyAlignment="1">
      <alignment/>
    </xf>
    <xf numFmtId="4" fontId="19" fillId="0" borderId="29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29" xfId="0" applyBorder="1" applyAlignment="1">
      <alignment/>
    </xf>
    <xf numFmtId="4" fontId="19" fillId="0" borderId="29" xfId="0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3" fillId="0" borderId="0" xfId="0" applyFont="1" applyFill="1" applyAlignment="1">
      <alignment/>
    </xf>
    <xf numFmtId="164" fontId="0" fillId="0" borderId="0" xfId="0" applyNumberForma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2"/>
  <sheetViews>
    <sheetView tabSelected="1" zoomScalePageLayoutView="0" workbookViewId="0" topLeftCell="C5">
      <selection activeCell="D31" sqref="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33.375" style="32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5" t="s">
        <v>1</v>
      </c>
      <c r="D5" s="95"/>
      <c r="E5" s="95"/>
      <c r="F5" s="95"/>
      <c r="G5" s="95"/>
      <c r="H5" s="95"/>
      <c r="I5" s="95"/>
    </row>
    <row r="6" spans="3:9" ht="12.75">
      <c r="C6" s="96" t="s">
        <v>2</v>
      </c>
      <c r="D6" s="96"/>
      <c r="E6" s="96"/>
      <c r="F6" s="96"/>
      <c r="G6" s="96"/>
      <c r="H6" s="96"/>
      <c r="I6" s="96"/>
    </row>
    <row r="7" spans="3:9" ht="12.75">
      <c r="C7" s="96" t="s">
        <v>67</v>
      </c>
      <c r="D7" s="96"/>
      <c r="E7" s="96"/>
      <c r="F7" s="96"/>
      <c r="G7" s="96"/>
      <c r="H7" s="96"/>
      <c r="I7" s="96"/>
    </row>
    <row r="8" spans="3:9" ht="6" customHeight="1" thickBot="1">
      <c r="C8" s="97"/>
      <c r="D8" s="97"/>
      <c r="E8" s="97"/>
      <c r="F8" s="97"/>
      <c r="G8" s="97"/>
      <c r="H8" s="97"/>
      <c r="I8" s="97"/>
    </row>
    <row r="9" spans="3:9" ht="50.25" customHeight="1" thickBot="1">
      <c r="C9" s="9" t="s">
        <v>3</v>
      </c>
      <c r="D9" s="10" t="s">
        <v>68</v>
      </c>
      <c r="E9" s="11" t="s">
        <v>69</v>
      </c>
      <c r="F9" s="11" t="s">
        <v>70</v>
      </c>
      <c r="G9" s="11" t="s">
        <v>4</v>
      </c>
      <c r="H9" s="11" t="s">
        <v>71</v>
      </c>
      <c r="I9" s="10" t="s">
        <v>5</v>
      </c>
    </row>
    <row r="10" spans="3:9" ht="13.5" customHeight="1" thickBot="1">
      <c r="C10" s="98" t="s">
        <v>6</v>
      </c>
      <c r="D10" s="99"/>
      <c r="E10" s="99"/>
      <c r="F10" s="99"/>
      <c r="G10" s="99"/>
      <c r="H10" s="99"/>
      <c r="I10" s="100"/>
    </row>
    <row r="11" spans="3:9" ht="13.5" customHeight="1" thickBot="1">
      <c r="C11" s="12" t="s">
        <v>7</v>
      </c>
      <c r="D11" s="13">
        <v>276819.06000000006</v>
      </c>
      <c r="E11" s="14">
        <f>1375636.68-97092.27+2017483.01</f>
        <v>3296027.42</v>
      </c>
      <c r="F11" s="14">
        <f>1392335.32+1898026.66</f>
        <v>3290361.98</v>
      </c>
      <c r="G11" s="14">
        <v>3855253.58</v>
      </c>
      <c r="H11" s="14">
        <f>+D11+E11-F11</f>
        <v>282484.5</v>
      </c>
      <c r="I11" s="101" t="s">
        <v>60</v>
      </c>
    </row>
    <row r="12" spans="3:9" ht="13.5" customHeight="1" thickBot="1">
      <c r="C12" s="12" t="s">
        <v>8</v>
      </c>
      <c r="D12" s="13">
        <v>163624.30000000005</v>
      </c>
      <c r="E12" s="15">
        <f>463000.24-19937.59+784129.28-38947.06</f>
        <v>1188244.8699999999</v>
      </c>
      <c r="F12" s="15">
        <f>493579.84+704262.15</f>
        <v>1197841.99</v>
      </c>
      <c r="G12" s="14">
        <v>1153070.49</v>
      </c>
      <c r="H12" s="14">
        <f>+D12+E12-F12</f>
        <v>154027.17999999993</v>
      </c>
      <c r="I12" s="102"/>
    </row>
    <row r="13" spans="3:9" ht="13.5" customHeight="1" thickBot="1">
      <c r="C13" s="12" t="s">
        <v>9</v>
      </c>
      <c r="D13" s="13">
        <v>94969.15000000002</v>
      </c>
      <c r="E13" s="15">
        <f>549920.97-25717.91+303697.8-12175.37-0.05</f>
        <v>815725.44</v>
      </c>
      <c r="F13" s="15">
        <f>487642.99+323792.85-0.01</f>
        <v>811435.83</v>
      </c>
      <c r="G13" s="14">
        <f>+E13</f>
        <v>815725.44</v>
      </c>
      <c r="H13" s="14">
        <f>+D13+E13-F13</f>
        <v>99258.76000000001</v>
      </c>
      <c r="I13" s="102"/>
    </row>
    <row r="14" spans="3:9" ht="13.5" customHeight="1" thickBot="1">
      <c r="C14" s="12" t="s">
        <v>10</v>
      </c>
      <c r="D14" s="13">
        <v>50971.07000000012</v>
      </c>
      <c r="E14" s="15">
        <f>184780.57-7846.16+102298.15-4026.58+101945.44-5273.96+56507.49-2481.64</f>
        <v>425903.30999999994</v>
      </c>
      <c r="F14" s="15">
        <f>164157.06+109147.41+60630.35+90835.79</f>
        <v>424770.6099999999</v>
      </c>
      <c r="G14" s="14">
        <f>+E14</f>
        <v>425903.30999999994</v>
      </c>
      <c r="H14" s="14">
        <f>+D14+E14-F14</f>
        <v>52103.770000000135</v>
      </c>
      <c r="I14" s="103"/>
    </row>
    <row r="15" spans="3:9" ht="13.5" customHeight="1" thickBot="1">
      <c r="C15" s="12" t="s">
        <v>11</v>
      </c>
      <c r="D15" s="16">
        <f>SUM(D11:D14)</f>
        <v>586383.5800000003</v>
      </c>
      <c r="E15" s="16">
        <f>SUM(E11:E14)</f>
        <v>5725901.04</v>
      </c>
      <c r="F15" s="16">
        <f>SUM(F11:F14)</f>
        <v>5724410.41</v>
      </c>
      <c r="G15" s="16">
        <f>SUM(G11:G14)</f>
        <v>6249952.819999999</v>
      </c>
      <c r="H15" s="16">
        <f>SUM(H11:H14)</f>
        <v>587874.2100000001</v>
      </c>
      <c r="I15" s="17"/>
    </row>
    <row r="16" spans="3:9" ht="13.5" customHeight="1" thickBot="1">
      <c r="C16" s="99" t="s">
        <v>12</v>
      </c>
      <c r="D16" s="99"/>
      <c r="E16" s="99"/>
      <c r="F16" s="99"/>
      <c r="G16" s="99"/>
      <c r="H16" s="99"/>
      <c r="I16" s="99"/>
    </row>
    <row r="17" spans="3:9" ht="38.25" customHeight="1" thickBot="1">
      <c r="C17" s="18" t="s">
        <v>3</v>
      </c>
      <c r="D17" s="10" t="s">
        <v>68</v>
      </c>
      <c r="E17" s="11" t="s">
        <v>69</v>
      </c>
      <c r="F17" s="11" t="s">
        <v>70</v>
      </c>
      <c r="G17" s="11" t="s">
        <v>4</v>
      </c>
      <c r="H17" s="11" t="s">
        <v>71</v>
      </c>
      <c r="I17" s="19" t="s">
        <v>13</v>
      </c>
    </row>
    <row r="18" spans="3:9" ht="13.5" customHeight="1" thickBot="1">
      <c r="C18" s="9" t="s">
        <v>14</v>
      </c>
      <c r="D18" s="20">
        <v>188643.80000000028</v>
      </c>
      <c r="E18" s="21">
        <v>2308165.29</v>
      </c>
      <c r="F18" s="21">
        <v>2308004.94</v>
      </c>
      <c r="G18" s="14">
        <f>+E18</f>
        <v>2308165.29</v>
      </c>
      <c r="H18" s="21">
        <f aca="true" t="shared" si="0" ref="H18:H26">+D18+E18-F18</f>
        <v>188804.15000000037</v>
      </c>
      <c r="I18" s="89" t="s">
        <v>61</v>
      </c>
    </row>
    <row r="19" spans="3:10" ht="14.25" customHeight="1" thickBot="1">
      <c r="C19" s="12" t="s">
        <v>15</v>
      </c>
      <c r="D19" s="13">
        <v>38721.52999999985</v>
      </c>
      <c r="E19" s="14">
        <v>402478.74</v>
      </c>
      <c r="F19" s="14">
        <v>400756.28</v>
      </c>
      <c r="G19" s="14">
        <v>366476.43</v>
      </c>
      <c r="H19" s="21">
        <f t="shared" si="0"/>
        <v>40443.989999999816</v>
      </c>
      <c r="I19" s="90"/>
      <c r="J19" s="23"/>
    </row>
    <row r="20" spans="3:9" ht="13.5" customHeight="1" thickBot="1">
      <c r="C20" s="18" t="s">
        <v>16</v>
      </c>
      <c r="D20" s="24">
        <v>43890.91000000003</v>
      </c>
      <c r="E20" s="14">
        <v>619440.72</v>
      </c>
      <c r="F20" s="14">
        <v>615760.53</v>
      </c>
      <c r="G20" s="14">
        <v>265980.2</v>
      </c>
      <c r="H20" s="21">
        <f t="shared" si="0"/>
        <v>47571.09999999998</v>
      </c>
      <c r="I20" s="25"/>
    </row>
    <row r="21" spans="3:9" ht="12.75" customHeight="1" thickBot="1">
      <c r="C21" s="12" t="s">
        <v>17</v>
      </c>
      <c r="D21" s="13">
        <v>25335.370000000054</v>
      </c>
      <c r="E21" s="14">
        <v>321924.15</v>
      </c>
      <c r="F21" s="14">
        <v>322327</v>
      </c>
      <c r="G21" s="14">
        <f>+E21</f>
        <v>321924.15</v>
      </c>
      <c r="H21" s="21">
        <f t="shared" si="0"/>
        <v>24932.520000000077</v>
      </c>
      <c r="I21" s="25" t="s">
        <v>18</v>
      </c>
    </row>
    <row r="22" spans="3:9" ht="13.5" customHeight="1" thickBot="1">
      <c r="C22" s="12" t="s">
        <v>19</v>
      </c>
      <c r="D22" s="13">
        <v>39005.72999999992</v>
      </c>
      <c r="E22" s="14">
        <v>482626.81</v>
      </c>
      <c r="F22" s="22">
        <v>482028.56</v>
      </c>
      <c r="G22" s="14">
        <v>489872.47</v>
      </c>
      <c r="H22" s="21">
        <f t="shared" si="0"/>
        <v>39603.97999999992</v>
      </c>
      <c r="I22" s="25" t="s">
        <v>20</v>
      </c>
    </row>
    <row r="23" spans="3:9" ht="13.5" customHeight="1" thickBot="1">
      <c r="C23" s="12" t="s">
        <v>21</v>
      </c>
      <c r="D23" s="13">
        <v>2007.069999999996</v>
      </c>
      <c r="E23" s="15">
        <v>23662.54</v>
      </c>
      <c r="F23" s="15">
        <v>23704.46</v>
      </c>
      <c r="G23" s="14">
        <f>+E23</f>
        <v>23662.54</v>
      </c>
      <c r="H23" s="21">
        <f t="shared" si="0"/>
        <v>1965.1499999999978</v>
      </c>
      <c r="I23" s="80" t="s">
        <v>22</v>
      </c>
    </row>
    <row r="24" spans="3:9" ht="13.5" customHeight="1" thickBot="1">
      <c r="C24" s="18" t="s">
        <v>23</v>
      </c>
      <c r="D24" s="13">
        <v>25688.99000000005</v>
      </c>
      <c r="E24" s="15">
        <f>306299.25-7.29</f>
        <v>306291.96</v>
      </c>
      <c r="F24" s="15">
        <v>305439.86</v>
      </c>
      <c r="G24" s="14">
        <f>+E24</f>
        <v>306291.96</v>
      </c>
      <c r="H24" s="21">
        <f t="shared" si="0"/>
        <v>26541.090000000084</v>
      </c>
      <c r="I24" s="25"/>
    </row>
    <row r="25" spans="3:9" ht="13.5" customHeight="1" thickBot="1">
      <c r="C25" s="12" t="s">
        <v>24</v>
      </c>
      <c r="D25" s="26">
        <v>8666.869999999995</v>
      </c>
      <c r="E25" s="15">
        <v>112276.27</v>
      </c>
      <c r="F25" s="15">
        <v>112149.96</v>
      </c>
      <c r="G25" s="14">
        <f>+E25</f>
        <v>112276.27</v>
      </c>
      <c r="H25" s="15">
        <f t="shared" si="0"/>
        <v>8793.179999999993</v>
      </c>
      <c r="I25" s="80" t="s">
        <v>62</v>
      </c>
    </row>
    <row r="26" spans="3:9" ht="13.5" customHeight="1" thickBot="1">
      <c r="C26" s="12" t="s">
        <v>72</v>
      </c>
      <c r="D26" s="13">
        <v>0</v>
      </c>
      <c r="E26" s="15">
        <v>6494</v>
      </c>
      <c r="F26" s="15">
        <v>6266</v>
      </c>
      <c r="G26" s="14">
        <f>E26</f>
        <v>6494</v>
      </c>
      <c r="H26" s="15">
        <f t="shared" si="0"/>
        <v>228</v>
      </c>
      <c r="I26" s="80"/>
    </row>
    <row r="27" spans="3:9" s="28" customFormat="1" ht="13.5" customHeight="1" thickBot="1">
      <c r="C27" s="12" t="s">
        <v>11</v>
      </c>
      <c r="D27" s="16">
        <f>SUM(D18:D26)</f>
        <v>371960.2700000002</v>
      </c>
      <c r="E27" s="16">
        <f>SUM(E18:E26)</f>
        <v>4583360.4799999995</v>
      </c>
      <c r="F27" s="16">
        <f>SUM(F18:F26)</f>
        <v>4576437.59</v>
      </c>
      <c r="G27" s="16">
        <f>SUM(G18:G26)</f>
        <v>4201143.31</v>
      </c>
      <c r="H27" s="16">
        <f>SUM(H18:H26)</f>
        <v>378883.16000000027</v>
      </c>
      <c r="I27" s="27"/>
    </row>
    <row r="28" spans="3:9" ht="13.5" customHeight="1" thickBot="1">
      <c r="C28" s="91" t="s">
        <v>25</v>
      </c>
      <c r="D28" s="91"/>
      <c r="E28" s="91"/>
      <c r="F28" s="91"/>
      <c r="G28" s="91"/>
      <c r="H28" s="91"/>
      <c r="I28" s="91"/>
    </row>
    <row r="29" spans="3:9" ht="26.25" customHeight="1" thickBot="1">
      <c r="C29" s="81" t="s">
        <v>26</v>
      </c>
      <c r="D29" s="92" t="s">
        <v>27</v>
      </c>
      <c r="E29" s="93"/>
      <c r="F29" s="93"/>
      <c r="G29" s="93"/>
      <c r="H29" s="94"/>
      <c r="I29" s="29" t="s">
        <v>28</v>
      </c>
    </row>
    <row r="30" spans="3:8" ht="21.75" customHeight="1">
      <c r="C30" s="30" t="s">
        <v>73</v>
      </c>
      <c r="D30" s="30"/>
      <c r="E30" s="30"/>
      <c r="F30" s="30"/>
      <c r="G30" s="30"/>
      <c r="H30" s="31">
        <f>+H15+H27</f>
        <v>966757.3700000003</v>
      </c>
    </row>
    <row r="31" spans="3:4" ht="14.25" customHeight="1">
      <c r="C31" s="86"/>
      <c r="D31" s="86"/>
    </row>
    <row r="32" ht="12.75" customHeight="1">
      <c r="C32" s="87"/>
    </row>
  </sheetData>
  <sheetProtection/>
  <mergeCells count="10">
    <mergeCell ref="I18:I19"/>
    <mergeCell ref="C28:I28"/>
    <mergeCell ref="D29:H29"/>
    <mergeCell ref="C5:I5"/>
    <mergeCell ref="C7:I7"/>
    <mergeCell ref="C8:I8"/>
    <mergeCell ref="C10:I10"/>
    <mergeCell ref="I11:I14"/>
    <mergeCell ref="C16:I16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="120" zoomScaleSheetLayoutView="120" zoomScalePageLayoutView="0" workbookViewId="0" topLeftCell="A1">
      <selection activeCell="A3" sqref="A3:I3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75390625" style="0" customWidth="1"/>
  </cols>
  <sheetData>
    <row r="1" spans="1:9" ht="12.75">
      <c r="A1" s="104" t="s">
        <v>29</v>
      </c>
      <c r="B1" s="104"/>
      <c r="C1" s="104"/>
      <c r="D1" s="104"/>
      <c r="E1" s="104"/>
      <c r="F1" s="104"/>
      <c r="G1" s="104"/>
      <c r="H1" s="104"/>
      <c r="I1" s="104"/>
    </row>
    <row r="2" spans="1:9" ht="12.75">
      <c r="A2" s="104" t="s">
        <v>30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4" t="s">
        <v>74</v>
      </c>
      <c r="B3" s="104"/>
      <c r="C3" s="104"/>
      <c r="D3" s="104"/>
      <c r="E3" s="104"/>
      <c r="F3" s="104"/>
      <c r="G3" s="104"/>
      <c r="H3" s="104"/>
      <c r="I3" s="104"/>
    </row>
    <row r="4" spans="1:9" ht="51">
      <c r="A4" s="82" t="s">
        <v>31</v>
      </c>
      <c r="B4" s="82" t="s">
        <v>75</v>
      </c>
      <c r="C4" s="83" t="s">
        <v>63</v>
      </c>
      <c r="D4" s="83" t="s">
        <v>32</v>
      </c>
      <c r="E4" s="83" t="s">
        <v>33</v>
      </c>
      <c r="F4" s="83" t="s">
        <v>34</v>
      </c>
      <c r="G4" s="83" t="s">
        <v>35</v>
      </c>
      <c r="H4" s="82" t="s">
        <v>76</v>
      </c>
      <c r="I4" s="82" t="s">
        <v>36</v>
      </c>
    </row>
    <row r="5" spans="1:9" ht="15">
      <c r="A5" s="84" t="s">
        <v>37</v>
      </c>
      <c r="B5" s="85">
        <v>14.333400000000069</v>
      </c>
      <c r="C5" s="85">
        <v>-253.35703</v>
      </c>
      <c r="D5" s="85">
        <v>402.47874</v>
      </c>
      <c r="E5" s="85">
        <v>400.75628</v>
      </c>
      <c r="F5" s="85">
        <v>4.32</v>
      </c>
      <c r="G5" s="85">
        <v>366.47643</v>
      </c>
      <c r="H5" s="85">
        <v>40.44399</v>
      </c>
      <c r="I5" s="85">
        <f>B5+D5+F5-G5</f>
        <v>54.65571000000011</v>
      </c>
    </row>
    <row r="7" ht="1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.625" style="0" customWidth="1"/>
    <col min="2" max="2" width="18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5" t="s">
        <v>92</v>
      </c>
      <c r="B1" s="105"/>
      <c r="C1" s="105"/>
      <c r="D1" s="105"/>
      <c r="E1" s="105"/>
      <c r="F1" s="105"/>
      <c r="G1" s="105"/>
      <c r="H1" s="33"/>
    </row>
    <row r="2" spans="1:7" ht="29.25" customHeight="1" thickBot="1">
      <c r="A2" s="106"/>
      <c r="B2" s="106"/>
      <c r="C2" s="106"/>
      <c r="D2" s="106"/>
      <c r="E2" s="106"/>
      <c r="F2" s="106"/>
      <c r="G2" s="106"/>
    </row>
    <row r="3" spans="1:8" ht="13.5" thickBot="1">
      <c r="A3" s="34"/>
      <c r="B3" s="35"/>
      <c r="C3" s="36"/>
      <c r="D3" s="35"/>
      <c r="E3" s="37"/>
      <c r="F3" s="107" t="s">
        <v>38</v>
      </c>
      <c r="G3" s="108"/>
      <c r="H3" s="35"/>
    </row>
    <row r="4" spans="1:8" ht="12.75">
      <c r="A4" s="38" t="s">
        <v>39</v>
      </c>
      <c r="B4" s="39" t="s">
        <v>40</v>
      </c>
      <c r="C4" s="40" t="s">
        <v>41</v>
      </c>
      <c r="D4" s="39" t="s">
        <v>42</v>
      </c>
      <c r="E4" s="41" t="s">
        <v>43</v>
      </c>
      <c r="F4" s="42"/>
      <c r="G4" s="42"/>
      <c r="H4" s="42" t="s">
        <v>44</v>
      </c>
    </row>
    <row r="5" spans="1:8" ht="12.75">
      <c r="A5" s="38" t="s">
        <v>45</v>
      </c>
      <c r="B5" s="39"/>
      <c r="C5" s="40"/>
      <c r="D5" s="39" t="s">
        <v>46</v>
      </c>
      <c r="E5" s="43" t="s">
        <v>47</v>
      </c>
      <c r="F5" s="39" t="s">
        <v>48</v>
      </c>
      <c r="G5" s="39" t="s">
        <v>49</v>
      </c>
      <c r="H5" s="39"/>
    </row>
    <row r="6" spans="1:8" ht="12.75">
      <c r="A6" s="38"/>
      <c r="B6" s="39"/>
      <c r="C6" s="40"/>
      <c r="D6" s="39" t="s">
        <v>50</v>
      </c>
      <c r="E6" s="44"/>
      <c r="F6" s="39" t="s">
        <v>51</v>
      </c>
      <c r="G6" s="39" t="s">
        <v>52</v>
      </c>
      <c r="H6" s="45"/>
    </row>
    <row r="7" spans="1:8" ht="12.75">
      <c r="A7" s="46"/>
      <c r="B7" s="45"/>
      <c r="C7" s="47"/>
      <c r="D7" s="45"/>
      <c r="E7" s="44"/>
      <c r="F7" s="45"/>
      <c r="G7" s="39" t="s">
        <v>53</v>
      </c>
      <c r="H7" s="45"/>
    </row>
    <row r="8" spans="1:8" ht="13.5" thickBot="1">
      <c r="A8" s="48"/>
      <c r="B8" s="49"/>
      <c r="C8" s="50"/>
      <c r="D8" s="49"/>
      <c r="E8" s="51"/>
      <c r="F8" s="49"/>
      <c r="G8" s="49"/>
      <c r="H8" s="49"/>
    </row>
    <row r="9" spans="1:8" ht="12.75">
      <c r="A9" s="35"/>
      <c r="B9" s="37"/>
      <c r="C9" s="34"/>
      <c r="D9" s="35"/>
      <c r="E9" s="37"/>
      <c r="F9" s="37"/>
      <c r="G9" s="37"/>
      <c r="H9" s="37"/>
    </row>
    <row r="10" spans="1:8" ht="12.75" customHeight="1">
      <c r="A10" s="39">
        <v>1</v>
      </c>
      <c r="B10" s="44" t="s">
        <v>54</v>
      </c>
      <c r="C10" s="38" t="s">
        <v>93</v>
      </c>
      <c r="D10" s="39" t="s">
        <v>94</v>
      </c>
      <c r="E10" s="52">
        <v>723.2</v>
      </c>
      <c r="F10" s="53">
        <v>36.2</v>
      </c>
      <c r="G10" s="53">
        <f>+E10-F10</f>
        <v>687</v>
      </c>
      <c r="H10" s="43"/>
    </row>
    <row r="11" spans="1:8" ht="12.75">
      <c r="A11" s="39"/>
      <c r="B11" s="44"/>
      <c r="C11" s="38" t="s">
        <v>55</v>
      </c>
      <c r="D11" s="39" t="s">
        <v>95</v>
      </c>
      <c r="E11" s="52">
        <v>1117.92</v>
      </c>
      <c r="F11" s="53">
        <v>111.792</v>
      </c>
      <c r="G11" s="53">
        <f>+E11-F11</f>
        <v>1006.128</v>
      </c>
      <c r="H11" s="43"/>
    </row>
    <row r="12" spans="1:8" ht="12.75">
      <c r="A12" s="39"/>
      <c r="B12" s="44"/>
      <c r="C12" s="38" t="s">
        <v>64</v>
      </c>
      <c r="D12" s="39" t="s">
        <v>96</v>
      </c>
      <c r="E12" s="39">
        <v>1157.13</v>
      </c>
      <c r="F12" s="53">
        <v>115.713</v>
      </c>
      <c r="G12" s="53">
        <f>+E12-F12</f>
        <v>1041.4170000000001</v>
      </c>
      <c r="H12" s="43"/>
    </row>
    <row r="13" spans="1:8" ht="12.75">
      <c r="A13" s="39"/>
      <c r="B13" s="44"/>
      <c r="C13" s="38" t="s">
        <v>97</v>
      </c>
      <c r="D13" s="39"/>
      <c r="E13" s="43">
        <v>22.75</v>
      </c>
      <c r="F13" s="53">
        <v>2.275</v>
      </c>
      <c r="G13" s="53">
        <f>+E13-F13</f>
        <v>20.475</v>
      </c>
      <c r="H13" s="43"/>
    </row>
    <row r="14" spans="1:8" ht="12.75">
      <c r="A14" s="39"/>
      <c r="B14" s="44"/>
      <c r="C14" s="38"/>
      <c r="D14" s="39"/>
      <c r="E14" s="54"/>
      <c r="F14" s="55"/>
      <c r="G14" s="53"/>
      <c r="H14" s="56"/>
    </row>
    <row r="15" spans="1:8" ht="12.75">
      <c r="A15" s="39"/>
      <c r="B15" s="44"/>
      <c r="C15" s="57" t="s">
        <v>56</v>
      </c>
      <c r="D15" s="58"/>
      <c r="E15" s="59">
        <f>SUM(E10:E14)</f>
        <v>3021</v>
      </c>
      <c r="F15" s="59">
        <f>SUM(F10:F14)</f>
        <v>265.98</v>
      </c>
      <c r="G15" s="59">
        <f>SUM(G10:G14)</f>
        <v>2755.02</v>
      </c>
      <c r="H15" s="43"/>
    </row>
    <row r="16" spans="1:8" ht="13.5" thickBot="1">
      <c r="A16" s="60"/>
      <c r="B16" s="61"/>
      <c r="C16" s="62"/>
      <c r="D16" s="63"/>
      <c r="E16" s="54"/>
      <c r="F16" s="54"/>
      <c r="G16" s="54"/>
      <c r="H16" s="56"/>
    </row>
    <row r="17" spans="1:8" ht="12.75">
      <c r="A17" s="35"/>
      <c r="B17" s="37"/>
      <c r="C17" s="64"/>
      <c r="D17" s="64"/>
      <c r="E17" s="65"/>
      <c r="F17" s="65"/>
      <c r="G17" s="65"/>
      <c r="H17" s="64"/>
    </row>
    <row r="18" spans="1:8" ht="12.75">
      <c r="A18" s="45"/>
      <c r="B18" s="66" t="s">
        <v>11</v>
      </c>
      <c r="C18" s="67"/>
      <c r="D18" s="67"/>
      <c r="E18" s="68">
        <f>E15</f>
        <v>3021</v>
      </c>
      <c r="F18" s="68">
        <f>F15</f>
        <v>265.98</v>
      </c>
      <c r="G18" s="68">
        <f>G15</f>
        <v>2755.02</v>
      </c>
      <c r="H18" s="68">
        <f>H15</f>
        <v>0</v>
      </c>
    </row>
    <row r="19" spans="1:8" ht="13.5" thickBot="1">
      <c r="A19" s="49"/>
      <c r="B19" s="51"/>
      <c r="C19" s="69"/>
      <c r="D19" s="69"/>
      <c r="E19" s="70"/>
      <c r="F19" s="70"/>
      <c r="G19" s="70"/>
      <c r="H19" s="70"/>
    </row>
    <row r="20" spans="1:8" ht="12.75">
      <c r="A20" s="47"/>
      <c r="B20" s="47"/>
      <c r="C20" s="71"/>
      <c r="D20" s="71"/>
      <c r="E20" s="40"/>
      <c r="F20" s="40"/>
      <c r="G20" s="40"/>
      <c r="H20" s="40"/>
    </row>
    <row r="21" spans="1:8" ht="12.75">
      <c r="A21" s="47"/>
      <c r="B21" s="47"/>
      <c r="C21" s="71"/>
      <c r="D21" s="71"/>
      <c r="E21" s="40"/>
      <c r="F21" s="40"/>
      <c r="G21" s="40"/>
      <c r="H21" s="40"/>
    </row>
    <row r="22" spans="1:7" ht="63.75" customHeight="1">
      <c r="A22" s="72" t="s">
        <v>57</v>
      </c>
      <c r="B22" s="72" t="s">
        <v>65</v>
      </c>
      <c r="C22" s="72" t="s">
        <v>98</v>
      </c>
      <c r="D22" s="72" t="s">
        <v>99</v>
      </c>
      <c r="E22" s="73" t="s">
        <v>58</v>
      </c>
      <c r="F22" s="72" t="s">
        <v>100</v>
      </c>
      <c r="G22" s="74"/>
    </row>
    <row r="23" spans="1:8" ht="15">
      <c r="A23" s="75">
        <v>1</v>
      </c>
      <c r="B23" s="76">
        <v>43890.91000000003</v>
      </c>
      <c r="C23" s="76">
        <v>619440.72</v>
      </c>
      <c r="D23" s="76">
        <v>615760.53</v>
      </c>
      <c r="E23" s="76">
        <v>91048.3</v>
      </c>
      <c r="F23" s="76">
        <f>+B23+C23-D23</f>
        <v>47571.09999999998</v>
      </c>
      <c r="G23" s="77"/>
      <c r="H23" s="40"/>
    </row>
    <row r="25" spans="1:5" ht="90">
      <c r="A25" s="72" t="s">
        <v>57</v>
      </c>
      <c r="B25" s="72" t="s">
        <v>66</v>
      </c>
      <c r="C25" s="72" t="s">
        <v>101</v>
      </c>
      <c r="D25" s="72" t="s">
        <v>59</v>
      </c>
      <c r="E25" s="72" t="s">
        <v>102</v>
      </c>
    </row>
    <row r="26" spans="1:5" ht="15">
      <c r="A26" s="78">
        <v>1</v>
      </c>
      <c r="B26" s="79">
        <v>-806361.45</v>
      </c>
      <c r="C26" s="79">
        <f>+D23+E23</f>
        <v>706808.8300000001</v>
      </c>
      <c r="D26" s="79">
        <v>265980.2</v>
      </c>
      <c r="E26" s="79">
        <f>+B26+C26-D26</f>
        <v>-365532.8199999999</v>
      </c>
    </row>
    <row r="28" ht="12.75">
      <c r="E28" s="88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2011-03-25T07:19:28Z</dcterms:created>
  <dcterms:modified xsi:type="dcterms:W3CDTF">2013-04-16T12:36:25Z</dcterms:modified>
  <cp:category/>
  <cp:version/>
  <cp:contentType/>
  <cp:contentStatus/>
</cp:coreProperties>
</file>