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<sst xmlns="http://schemas.openxmlformats.org/spreadsheetml/2006/main" count="119" uniqueCount="107">
  <si>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</si>
  <si>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</si>
  <si>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</si>
  <si>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</si>
  <si>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</si>
  <si>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</si>
  <si>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</si>
  <si>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</si>
  <si>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</si>
  <si>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</si>
  <si>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</si>
  <si>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</si>
  <si>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</si>
  <si>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</si>
  <si>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</si>
  <si>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</si>
  <si>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</si>
  <si>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</si>
  <si>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</si>
  <si>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</si>
  <si>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</si>
  <si>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</si>
  <si>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</si>
  <si>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</si>
  <si>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</si>
  <si>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</si>
  <si>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</si>
  <si>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6480,00 руб. </t>
  </si>
  <si>
    <t>ООО "Домашние сети"</t>
  </si>
  <si>
    <t>ООО "Компания "Римиз""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</si>
  <si>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</si>
  <si>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</si>
  <si>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</si>
  <si>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</si>
  <si>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</si>
  <si>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</si>
  <si>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</si>
  <si>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</si>
  <si>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</si>
  <si>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</si>
  <si>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</si>
  <si>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</si>
  <si>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</si>
  <si>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</si>
  <si>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</si>
  <si>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</si>
  <si>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</si>
  <si>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</si>
  <si>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</si>
  <si>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</si>
  <si>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</si>
  <si>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</si>
  <si>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</si>
  <si>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</si>
  <si>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</si>
  <si>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д.3</t>
  </si>
  <si>
    <t>герметизация швов</t>
  </si>
  <si>
    <t>Всего</t>
  </si>
  <si>
    <t>№ п/п</t>
  </si>
  <si>
    <t>Доля МО Сертолово, руб.</t>
  </si>
  <si>
    <t>Израсходованно, руб.</t>
  </si>
  <si>
    <t>ОАО"ТСК", ОАО "Сертоловский Водоканал", ООО"ЦБИ"</t>
  </si>
  <si>
    <t>ООО "Уют-Сервис", договор управления № Н/2008-18 от 01.05.2008г.</t>
  </si>
  <si>
    <t xml:space="preserve"> ООО"Технострой-3"</t>
  </si>
  <si>
    <t>Остаток на 01.01.2011г., тыс.руб. (получено)</t>
  </si>
  <si>
    <t>замена стояков ХВС и ГВС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</si>
  <si>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</si>
  <si>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</si>
  <si>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3  по ул. Молодцова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</si>
  <si>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</si>
  <si>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</si>
  <si>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</si>
  <si>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01.01.2013г, (руб.)</t>
  </si>
  <si>
    <t xml:space="preserve">Поступило от ООО "Компания "Римиз" за управление и содержание общедомового имущества, и за сбор ТБО 12805,91 руб. </t>
  </si>
  <si>
    <t>Общая задолженность по дому  на 01.01.2013г.</t>
  </si>
  <si>
    <t>№ 3 по ул. Молодцова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</si>
  <si>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</si>
  <si>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</si>
  <si>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444,77 </t>
    </r>
    <r>
      <rPr>
        <sz val="10"/>
        <rFont val="Arial Cyr"/>
        <family val="0"/>
      </rPr>
      <t>тыс.рублей, в том числе:</t>
    </r>
  </si>
  <si>
    <t>очистка кровли от снега - 41,84 т.р.</t>
  </si>
  <si>
    <t>аварийное обслуживание - 19,28 т.р.</t>
  </si>
  <si>
    <t>смена труб, кранов - 14,61 т.р.</t>
  </si>
  <si>
    <t>уборка подвала от ТБО и КГО - 12,27 т.р.</t>
  </si>
  <si>
    <t>ремонт щитков на лестницах со сменой автомата - 3,42 т.р.</t>
  </si>
  <si>
    <t>ремонт отмостки, кровли, примыканий к вент.шахте - 131,07 т.р.</t>
  </si>
  <si>
    <t>изготовление и установка шиберов, решеток - 6,62 т.р.</t>
  </si>
  <si>
    <t>смена проушин, петель, пружин, замков, установка двери - 10,64 т.р.</t>
  </si>
  <si>
    <t>замеры сопротивления изоляции - 124,74 т.р.</t>
  </si>
  <si>
    <t>ремонт канализационного лежака и выпуска - 66,13 т.р.</t>
  </si>
  <si>
    <t>смена стекол - 4,20 т.р.</t>
  </si>
  <si>
    <t>ремонт лестничных ограждений - 2.50 т.р.</t>
  </si>
  <si>
    <t>окраска баков - 3.78 т.р.</t>
  </si>
  <si>
    <t>смена авт.выключателей, ламп - 3.67 т.р.</t>
  </si>
  <si>
    <t>Отчет о реализации программы капитального ремонта жилого фонда ООО "УЮТ-СЕРВИС" за период с 01 января 2012г. по 31 декабря 2012г.  по адресу г.Сертолово, ул. Молодцова, д. 3</t>
  </si>
  <si>
    <t>замена створок ДК</t>
  </si>
  <si>
    <t>подъезд №4</t>
  </si>
  <si>
    <t>ремонт после залития</t>
  </si>
  <si>
    <t>ремонт после хулиганских действий</t>
  </si>
  <si>
    <t>замена стояков полотенцесушителей</t>
  </si>
  <si>
    <t>20 шт.</t>
  </si>
  <si>
    <t>16 шт.</t>
  </si>
  <si>
    <t>159 м.п.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</si>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</sst>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5" fillId="0" borderId="22" xfId="0" applyFont="1" applyBorder="1" applyAlignment="1">
      <alignment/>
    </xf>
    <xf numFmtId="0" fontId="15" fillId="0" borderId="22" xfId="0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8" fillId="0" borderId="28" xfId="0" applyFont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8" xfId="0" applyFont="1" applyBorder="1" applyAlignment="1">
      <alignment/>
    </xf>
    <xf numFmtId="4" fontId="18" fillId="0" borderId="28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4" fontId="18" fillId="0" borderId="28" xfId="0" applyNumberFormat="1" applyFont="1" applyBorder="1" applyAlignment="1">
      <alignment horizontal="right"/>
    </xf>
    <xf numFmtId="0" fontId="8" fillId="0" borderId="15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/>
    </xf>
    <xf numFmtId="2" fontId="43" fillId="0" borderId="28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64" fontId="0" fillId="0" borderId="0" xfId="0" applyNumberFormat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zoomScalePageLayoutView="0" workbookViewId="0" topLeftCell="C5">
      <selection activeCell="C32" sqref="C32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9" customWidth="1"/>
    <col min="4" max="4" width="14.375" style="29" customWidth="1"/>
    <col min="5" max="5" width="11.875" style="29" customWidth="1"/>
    <col min="6" max="6" width="13.25390625" style="29" customWidth="1"/>
    <col min="7" max="7" width="11.875" style="29" customWidth="1"/>
    <col min="8" max="8" width="14.375" style="29" customWidth="1"/>
    <col min="9" max="9" width="33.375" style="29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5" t="s">
        <v>1</v>
      </c>
      <c r="D5" s="95"/>
      <c r="E5" s="95"/>
      <c r="F5" s="95"/>
      <c r="G5" s="95"/>
      <c r="H5" s="95"/>
      <c r="I5" s="95"/>
    </row>
    <row r="6" spans="3:9" ht="12.75">
      <c r="C6" s="96" t="s">
        <v>2</v>
      </c>
      <c r="D6" s="96"/>
      <c r="E6" s="96"/>
      <c r="F6" s="96"/>
      <c r="G6" s="96"/>
      <c r="H6" s="96"/>
      <c r="I6" s="96"/>
    </row>
    <row r="7" spans="3:9" ht="12.75">
      <c r="C7" s="96" t="s">
        <v>68</v>
      </c>
      <c r="D7" s="96"/>
      <c r="E7" s="96"/>
      <c r="F7" s="96"/>
      <c r="G7" s="96"/>
      <c r="H7" s="96"/>
      <c r="I7" s="96"/>
    </row>
    <row r="8" spans="3:9" ht="6" customHeight="1" thickBot="1">
      <c r="C8" s="97"/>
      <c r="D8" s="97"/>
      <c r="E8" s="97"/>
      <c r="F8" s="97"/>
      <c r="G8" s="97"/>
      <c r="H8" s="97"/>
      <c r="I8" s="97"/>
    </row>
    <row r="9" spans="3:9" ht="50.25" customHeight="1" thickBot="1">
      <c r="C9" s="9" t="s">
        <v>3</v>
      </c>
      <c r="D9" s="10" t="s">
        <v>69</v>
      </c>
      <c r="E9" s="11" t="s">
        <v>70</v>
      </c>
      <c r="F9" s="11" t="s">
        <v>71</v>
      </c>
      <c r="G9" s="11" t="s">
        <v>4</v>
      </c>
      <c r="H9" s="11" t="s">
        <v>72</v>
      </c>
      <c r="I9" s="10" t="s">
        <v>5</v>
      </c>
    </row>
    <row r="10" spans="3:9" ht="13.5" customHeight="1" thickBot="1">
      <c r="C10" s="98" t="s">
        <v>6</v>
      </c>
      <c r="D10" s="99"/>
      <c r="E10" s="99"/>
      <c r="F10" s="99"/>
      <c r="G10" s="99"/>
      <c r="H10" s="99"/>
      <c r="I10" s="100"/>
    </row>
    <row r="11" spans="3:9" ht="13.5" customHeight="1" thickBot="1">
      <c r="C11" s="12" t="s">
        <v>7</v>
      </c>
      <c r="D11" s="13">
        <v>393079.5199999991</v>
      </c>
      <c r="E11" s="14">
        <f>1590051.61-181563.04+2330386.7-1245.33</f>
        <v>3737629.9400000004</v>
      </c>
      <c r="F11" s="14">
        <f>1529906.32+2163341.54</f>
        <v>3693247.8600000003</v>
      </c>
      <c r="G11" s="14">
        <v>4190981.13</v>
      </c>
      <c r="H11" s="14">
        <f>+D11+E11-F11</f>
        <v>437461.59999999916</v>
      </c>
      <c r="I11" s="101" t="s">
        <v>61</v>
      </c>
    </row>
    <row r="12" spans="3:9" ht="13.5" customHeight="1" thickBot="1">
      <c r="C12" s="12" t="s">
        <v>8</v>
      </c>
      <c r="D12" s="13">
        <v>256196.08999999985</v>
      </c>
      <c r="E12" s="15">
        <f>537391.54-7230.38+846200.99-59403.18</f>
        <v>1316958.97</v>
      </c>
      <c r="F12" s="15">
        <f>575408.26+695552.25</f>
        <v>1270960.51</v>
      </c>
      <c r="G12" s="14">
        <v>1259553.98</v>
      </c>
      <c r="H12" s="14">
        <f>+D12+E12-F12</f>
        <v>302194.5499999998</v>
      </c>
      <c r="I12" s="102"/>
    </row>
    <row r="13" spans="3:9" ht="13.5" customHeight="1" thickBot="1">
      <c r="C13" s="12" t="s">
        <v>9</v>
      </c>
      <c r="D13" s="13">
        <v>136155.7200000001</v>
      </c>
      <c r="E13" s="15">
        <f>556184.31-37990.73+275519.64-4386.05-0.02</f>
        <v>789327.15</v>
      </c>
      <c r="F13" s="15">
        <f>449208.33+296798.58+0.01</f>
        <v>746006.92</v>
      </c>
      <c r="G13" s="14">
        <f>+E13</f>
        <v>789327.15</v>
      </c>
      <c r="H13" s="14">
        <f>+D13+E13-F13</f>
        <v>179475.95000000007</v>
      </c>
      <c r="I13" s="102"/>
    </row>
    <row r="14" spans="3:9" ht="13.5" customHeight="1" thickBot="1">
      <c r="C14" s="12" t="s">
        <v>10</v>
      </c>
      <c r="D14" s="13">
        <v>75805.72999999998</v>
      </c>
      <c r="E14" s="15">
        <f>183082.44-12368.61+92806.77-1530.41+111569.17-7437.25+64298.68-837.02</f>
        <v>429583.77</v>
      </c>
      <c r="F14" s="15">
        <f>147963.59+99942.4+91269.99+69935.88</f>
        <v>409111.86</v>
      </c>
      <c r="G14" s="14">
        <f>+E14</f>
        <v>429583.77</v>
      </c>
      <c r="H14" s="14">
        <f>+D14+E14-F14</f>
        <v>96277.64000000001</v>
      </c>
      <c r="I14" s="103"/>
    </row>
    <row r="15" spans="3:9" ht="13.5" customHeight="1" thickBot="1">
      <c r="C15" s="12" t="s">
        <v>11</v>
      </c>
      <c r="D15" s="16">
        <f>SUM(D11:D14)</f>
        <v>861237.059999999</v>
      </c>
      <c r="E15" s="16">
        <f>SUM(E11:E14)</f>
        <v>6273499.83</v>
      </c>
      <c r="F15" s="16">
        <f>SUM(F11:F14)</f>
        <v>6119327.15</v>
      </c>
      <c r="G15" s="16">
        <f>SUM(G11:G14)</f>
        <v>6669446.029999999</v>
      </c>
      <c r="H15" s="16">
        <f>SUM(H11:H14)</f>
        <v>1015409.7399999991</v>
      </c>
      <c r="I15" s="12"/>
    </row>
    <row r="16" spans="3:9" ht="13.5" customHeight="1" thickBot="1">
      <c r="C16" s="99" t="s">
        <v>12</v>
      </c>
      <c r="D16" s="99"/>
      <c r="E16" s="99"/>
      <c r="F16" s="99"/>
      <c r="G16" s="99"/>
      <c r="H16" s="99"/>
      <c r="I16" s="99"/>
    </row>
    <row r="17" spans="3:9" ht="38.25" customHeight="1" thickBot="1">
      <c r="C17" s="17" t="s">
        <v>3</v>
      </c>
      <c r="D17" s="10" t="s">
        <v>69</v>
      </c>
      <c r="E17" s="11" t="s">
        <v>70</v>
      </c>
      <c r="F17" s="11" t="s">
        <v>71</v>
      </c>
      <c r="G17" s="11" t="s">
        <v>4</v>
      </c>
      <c r="H17" s="11" t="s">
        <v>72</v>
      </c>
      <c r="I17" s="18" t="s">
        <v>13</v>
      </c>
    </row>
    <row r="18" spans="3:9" ht="13.5" customHeight="1" thickBot="1">
      <c r="C18" s="9" t="s">
        <v>14</v>
      </c>
      <c r="D18" s="19">
        <v>254591.24000000022</v>
      </c>
      <c r="E18" s="20">
        <v>2499858.02</v>
      </c>
      <c r="F18" s="20">
        <v>2472951.41</v>
      </c>
      <c r="G18" s="20">
        <f>+E18</f>
        <v>2499858.02</v>
      </c>
      <c r="H18" s="20">
        <f>+D18+E18-F18</f>
        <v>281497.8500000001</v>
      </c>
      <c r="I18" s="89" t="s">
        <v>62</v>
      </c>
    </row>
    <row r="19" spans="3:10" ht="14.25" customHeight="1" thickBot="1">
      <c r="C19" s="12" t="s">
        <v>15</v>
      </c>
      <c r="D19" s="13">
        <v>56041.47000000009</v>
      </c>
      <c r="E19" s="14">
        <v>435886.84</v>
      </c>
      <c r="F19" s="14">
        <v>429307.2</v>
      </c>
      <c r="G19" s="20">
        <v>444772.24</v>
      </c>
      <c r="H19" s="20">
        <f aca="true" t="shared" si="0" ref="H19:H24">+D19+E19-F19</f>
        <v>62621.1100000001</v>
      </c>
      <c r="I19" s="90"/>
      <c r="J19" s="21"/>
    </row>
    <row r="20" spans="3:9" ht="13.5" customHeight="1" thickBot="1">
      <c r="C20" s="17" t="s">
        <v>16</v>
      </c>
      <c r="D20" s="22">
        <v>66453.64000000001</v>
      </c>
      <c r="E20" s="14">
        <v>693981.24</v>
      </c>
      <c r="F20" s="14">
        <v>689914.96</v>
      </c>
      <c r="G20" s="20">
        <v>635305</v>
      </c>
      <c r="H20" s="20">
        <f t="shared" si="0"/>
        <v>70519.92000000004</v>
      </c>
      <c r="I20" s="23"/>
    </row>
    <row r="21" spans="3:9" ht="12.75" customHeight="1" thickBot="1">
      <c r="C21" s="12" t="s">
        <v>17</v>
      </c>
      <c r="D21" s="13">
        <v>38148.369999999995</v>
      </c>
      <c r="E21" s="14">
        <v>348842.61</v>
      </c>
      <c r="F21" s="14">
        <v>344794.06</v>
      </c>
      <c r="G21" s="20">
        <f>+E21</f>
        <v>348842.61</v>
      </c>
      <c r="H21" s="20">
        <f t="shared" si="0"/>
        <v>42196.919999999984</v>
      </c>
      <c r="I21" s="23" t="s">
        <v>18</v>
      </c>
    </row>
    <row r="22" spans="3:9" ht="13.5" customHeight="1" thickBot="1">
      <c r="C22" s="12" t="s">
        <v>19</v>
      </c>
      <c r="D22" s="13">
        <v>52448.330000000075</v>
      </c>
      <c r="E22" s="14">
        <v>522705.14</v>
      </c>
      <c r="F22" s="14">
        <v>516383.8</v>
      </c>
      <c r="G22" s="20">
        <v>519410.34</v>
      </c>
      <c r="H22" s="20">
        <f t="shared" si="0"/>
        <v>58769.6700000001</v>
      </c>
      <c r="I22" s="23" t="s">
        <v>20</v>
      </c>
    </row>
    <row r="23" spans="3:9" ht="13.5" customHeight="1" thickBot="1">
      <c r="C23" s="12" t="s">
        <v>21</v>
      </c>
      <c r="D23" s="13">
        <v>3063.3099999999977</v>
      </c>
      <c r="E23" s="15">
        <v>28643.79</v>
      </c>
      <c r="F23" s="15">
        <v>28394.12</v>
      </c>
      <c r="G23" s="20">
        <f>+E23</f>
        <v>28643.79</v>
      </c>
      <c r="H23" s="20">
        <f t="shared" si="0"/>
        <v>3312.9799999999996</v>
      </c>
      <c r="I23" s="77" t="s">
        <v>22</v>
      </c>
    </row>
    <row r="24" spans="3:9" ht="13.5" customHeight="1" thickBot="1">
      <c r="C24" s="17" t="s">
        <v>23</v>
      </c>
      <c r="D24" s="13">
        <v>35167.99999999994</v>
      </c>
      <c r="E24" s="15">
        <v>336691.52</v>
      </c>
      <c r="F24" s="15">
        <v>329117.98</v>
      </c>
      <c r="G24" s="20">
        <f>+E24</f>
        <v>336691.52</v>
      </c>
      <c r="H24" s="20">
        <f t="shared" si="0"/>
        <v>42741.53999999998</v>
      </c>
      <c r="I24" s="23"/>
    </row>
    <row r="25" spans="3:9" ht="13.5" customHeight="1" thickBot="1">
      <c r="C25" s="12" t="s">
        <v>24</v>
      </c>
      <c r="D25" s="24">
        <v>10467.74000000002</v>
      </c>
      <c r="E25" s="15">
        <v>112555.78</v>
      </c>
      <c r="F25" s="15">
        <v>113666.64</v>
      </c>
      <c r="G25" s="20">
        <f>+E25</f>
        <v>112555.78</v>
      </c>
      <c r="H25" s="20">
        <f>+D25+E25-F25</f>
        <v>9356.88000000002</v>
      </c>
      <c r="I25" s="77" t="s">
        <v>63</v>
      </c>
    </row>
    <row r="26" spans="3:9" s="26" customFormat="1" ht="13.5" customHeight="1" thickBot="1">
      <c r="C26" s="12" t="s">
        <v>11</v>
      </c>
      <c r="D26" s="16">
        <f>SUM(D18:D25)</f>
        <v>516382.1000000003</v>
      </c>
      <c r="E26" s="16">
        <f>SUM(E18:E25)</f>
        <v>4979164.94</v>
      </c>
      <c r="F26" s="16">
        <f>SUM(F18:F25)</f>
        <v>4924530.170000001</v>
      </c>
      <c r="G26" s="16">
        <f>SUM(G18:G25)</f>
        <v>4926079.3</v>
      </c>
      <c r="H26" s="16">
        <f>SUM(H18:H25)</f>
        <v>571016.8700000002</v>
      </c>
      <c r="I26" s="25"/>
    </row>
    <row r="27" spans="3:9" ht="13.5" customHeight="1" thickBot="1">
      <c r="C27" s="91" t="s">
        <v>25</v>
      </c>
      <c r="D27" s="91"/>
      <c r="E27" s="91"/>
      <c r="F27" s="91"/>
      <c r="G27" s="91"/>
      <c r="H27" s="91"/>
      <c r="I27" s="91"/>
    </row>
    <row r="28" spans="3:9" ht="27.75" customHeight="1" thickBot="1">
      <c r="C28" s="82" t="s">
        <v>26</v>
      </c>
      <c r="D28" s="92" t="s">
        <v>27</v>
      </c>
      <c r="E28" s="93"/>
      <c r="F28" s="93"/>
      <c r="G28" s="93"/>
      <c r="H28" s="94"/>
      <c r="I28" s="83" t="s">
        <v>28</v>
      </c>
    </row>
    <row r="29" spans="3:9" ht="26.25" customHeight="1" thickBot="1">
      <c r="C29" s="82" t="s">
        <v>29</v>
      </c>
      <c r="D29" s="92" t="s">
        <v>73</v>
      </c>
      <c r="E29" s="93"/>
      <c r="F29" s="93"/>
      <c r="G29" s="93"/>
      <c r="H29" s="94"/>
      <c r="I29" s="84" t="s">
        <v>29</v>
      </c>
    </row>
    <row r="30" spans="3:8" ht="14.25" customHeight="1">
      <c r="C30" s="27" t="s">
        <v>74</v>
      </c>
      <c r="D30" s="27"/>
      <c r="E30" s="27"/>
      <c r="F30" s="27"/>
      <c r="G30" s="27"/>
      <c r="H30" s="28">
        <f>+H15+H26</f>
        <v>1586426.6099999994</v>
      </c>
    </row>
    <row r="31" spans="3:8" ht="12" customHeight="1">
      <c r="C31" s="85"/>
      <c r="D31" s="85"/>
      <c r="F31" s="86"/>
      <c r="G31" s="86"/>
      <c r="H31" s="86"/>
    </row>
    <row r="32" ht="12.75" customHeight="1">
      <c r="C32" s="87"/>
    </row>
  </sheetData>
  <sheetProtection/>
  <mergeCells count="11">
    <mergeCell ref="C16:I16"/>
    <mergeCell ref="C6:I6"/>
    <mergeCell ref="I18:I19"/>
    <mergeCell ref="C27:I27"/>
    <mergeCell ref="D28:H28"/>
    <mergeCell ref="D29:H29"/>
    <mergeCell ref="C5:I5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120" zoomScaleSheetLayoutView="120"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9" width="15.125" style="0" customWidth="1"/>
  </cols>
  <sheetData>
    <row r="1" spans="1:9" ht="12.75">
      <c r="A1" s="104" t="s">
        <v>30</v>
      </c>
      <c r="B1" s="104"/>
      <c r="C1" s="104"/>
      <c r="D1" s="104"/>
      <c r="E1" s="104"/>
      <c r="F1" s="104"/>
      <c r="G1" s="104"/>
      <c r="H1" s="104"/>
      <c r="I1" s="104"/>
    </row>
    <row r="2" spans="1:9" ht="12.75">
      <c r="A2" s="104" t="s">
        <v>31</v>
      </c>
      <c r="B2" s="104"/>
      <c r="C2" s="104"/>
      <c r="D2" s="104"/>
      <c r="E2" s="104"/>
      <c r="F2" s="104"/>
      <c r="G2" s="104"/>
      <c r="H2" s="104"/>
      <c r="I2" s="104"/>
    </row>
    <row r="3" spans="1:9" ht="12.75">
      <c r="A3" s="104" t="s">
        <v>75</v>
      </c>
      <c r="B3" s="104"/>
      <c r="C3" s="104"/>
      <c r="D3" s="104"/>
      <c r="E3" s="104"/>
      <c r="F3" s="104"/>
      <c r="G3" s="104"/>
      <c r="H3" s="104"/>
      <c r="I3" s="104"/>
    </row>
    <row r="4" spans="1:9" ht="51">
      <c r="A4" s="78" t="s">
        <v>32</v>
      </c>
      <c r="B4" s="78" t="s">
        <v>76</v>
      </c>
      <c r="C4" s="79" t="s">
        <v>64</v>
      </c>
      <c r="D4" s="79" t="s">
        <v>33</v>
      </c>
      <c r="E4" s="79" t="s">
        <v>34</v>
      </c>
      <c r="F4" s="79" t="s">
        <v>35</v>
      </c>
      <c r="G4" s="79" t="s">
        <v>36</v>
      </c>
      <c r="H4" s="78" t="s">
        <v>77</v>
      </c>
      <c r="I4" s="78" t="s">
        <v>37</v>
      </c>
    </row>
    <row r="5" spans="1:9" ht="15">
      <c r="A5" s="80" t="s">
        <v>38</v>
      </c>
      <c r="B5" s="81">
        <v>-163.50476000000003</v>
      </c>
      <c r="C5" s="81">
        <v>-95.10483</v>
      </c>
      <c r="D5" s="81">
        <v>435.88684</v>
      </c>
      <c r="E5" s="81">
        <v>429.3072</v>
      </c>
      <c r="F5" s="81">
        <f>6.48+24.18979</f>
        <v>30.66979</v>
      </c>
      <c r="G5" s="81">
        <v>444.77224</v>
      </c>
      <c r="H5" s="81">
        <v>62.62111</v>
      </c>
      <c r="I5" s="81">
        <f>B5+D5+F5-G5</f>
        <v>-141.72037000000006</v>
      </c>
    </row>
    <row r="7" ht="15">
      <c r="A7" t="s">
        <v>78</v>
      </c>
    </row>
    <row r="8" ht="12.75">
      <c r="A8" t="s">
        <v>79</v>
      </c>
    </row>
    <row r="9" ht="12.75">
      <c r="A9" t="s">
        <v>80</v>
      </c>
    </row>
    <row r="10" ht="12.75">
      <c r="A10" t="s">
        <v>81</v>
      </c>
    </row>
    <row r="11" ht="12.75">
      <c r="A11" t="s">
        <v>82</v>
      </c>
    </row>
    <row r="12" ht="12.75">
      <c r="A12" t="s">
        <v>83</v>
      </c>
    </row>
    <row r="13" ht="12.75">
      <c r="A13" t="s">
        <v>84</v>
      </c>
    </row>
    <row r="14" ht="12.75">
      <c r="A14" t="s">
        <v>85</v>
      </c>
    </row>
    <row r="15" ht="12.75">
      <c r="A15" t="s">
        <v>86</v>
      </c>
    </row>
    <row r="16" ht="12.75">
      <c r="A16" t="s">
        <v>87</v>
      </c>
    </row>
    <row r="17" ht="12.75">
      <c r="A17" t="s">
        <v>88</v>
      </c>
    </row>
    <row r="18" ht="12.75">
      <c r="A18" t="s">
        <v>89</v>
      </c>
    </row>
    <row r="19" ht="12.75">
      <c r="A19" t="s">
        <v>90</v>
      </c>
    </row>
    <row r="20" ht="12.75">
      <c r="A20" t="s">
        <v>91</v>
      </c>
    </row>
    <row r="21" ht="12.75">
      <c r="A21" t="s">
        <v>92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5.625" style="0" customWidth="1"/>
    <col min="2" max="2" width="18.125" style="0" customWidth="1"/>
    <col min="3" max="3" width="38.1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5" t="s">
        <v>93</v>
      </c>
      <c r="B1" s="105"/>
      <c r="C1" s="105"/>
      <c r="D1" s="105"/>
      <c r="E1" s="105"/>
      <c r="F1" s="105"/>
      <c r="G1" s="105"/>
      <c r="H1" s="30"/>
    </row>
    <row r="2" spans="1:7" ht="29.25" customHeight="1" thickBot="1">
      <c r="A2" s="106"/>
      <c r="B2" s="106"/>
      <c r="C2" s="106"/>
      <c r="D2" s="106"/>
      <c r="E2" s="106"/>
      <c r="F2" s="106"/>
      <c r="G2" s="106"/>
    </row>
    <row r="3" spans="1:8" ht="13.5" thickBot="1">
      <c r="A3" s="31"/>
      <c r="B3" s="32"/>
      <c r="C3" s="33"/>
      <c r="D3" s="32"/>
      <c r="E3" s="34"/>
      <c r="F3" s="107" t="s">
        <v>39</v>
      </c>
      <c r="G3" s="108"/>
      <c r="H3" s="32"/>
    </row>
    <row r="4" spans="1:8" ht="12.75">
      <c r="A4" s="35" t="s">
        <v>40</v>
      </c>
      <c r="B4" s="36" t="s">
        <v>41</v>
      </c>
      <c r="C4" s="37" t="s">
        <v>42</v>
      </c>
      <c r="D4" s="36" t="s">
        <v>43</v>
      </c>
      <c r="E4" s="38" t="s">
        <v>44</v>
      </c>
      <c r="F4" s="39"/>
      <c r="G4" s="39"/>
      <c r="H4" s="39" t="s">
        <v>45</v>
      </c>
    </row>
    <row r="5" spans="1:8" ht="12.75">
      <c r="A5" s="35" t="s">
        <v>46</v>
      </c>
      <c r="B5" s="36"/>
      <c r="C5" s="37"/>
      <c r="D5" s="36" t="s">
        <v>47</v>
      </c>
      <c r="E5" s="40" t="s">
        <v>48</v>
      </c>
      <c r="F5" s="36" t="s">
        <v>49</v>
      </c>
      <c r="G5" s="36" t="s">
        <v>50</v>
      </c>
      <c r="H5" s="36"/>
    </row>
    <row r="6" spans="1:8" ht="12.75">
      <c r="A6" s="35"/>
      <c r="B6" s="36"/>
      <c r="C6" s="37"/>
      <c r="D6" s="36" t="s">
        <v>51</v>
      </c>
      <c r="E6" s="41"/>
      <c r="F6" s="36" t="s">
        <v>52</v>
      </c>
      <c r="G6" s="36" t="s">
        <v>53</v>
      </c>
      <c r="H6" s="42"/>
    </row>
    <row r="7" spans="1:8" ht="12.75">
      <c r="A7" s="43"/>
      <c r="B7" s="42"/>
      <c r="C7" s="44"/>
      <c r="D7" s="42"/>
      <c r="E7" s="41"/>
      <c r="F7" s="42"/>
      <c r="G7" s="36" t="s">
        <v>54</v>
      </c>
      <c r="H7" s="42"/>
    </row>
    <row r="8" spans="1:8" ht="13.5" thickBot="1">
      <c r="A8" s="45"/>
      <c r="B8" s="46"/>
      <c r="C8" s="47"/>
      <c r="D8" s="46"/>
      <c r="E8" s="48"/>
      <c r="F8" s="46"/>
      <c r="G8" s="46"/>
      <c r="H8" s="46"/>
    </row>
    <row r="9" spans="1:8" ht="12.75">
      <c r="A9" s="32"/>
      <c r="B9" s="34"/>
      <c r="C9" s="31"/>
      <c r="D9" s="32"/>
      <c r="E9" s="34"/>
      <c r="F9" s="34"/>
      <c r="G9" s="34"/>
      <c r="H9" s="34"/>
    </row>
    <row r="10" spans="1:8" ht="12.75">
      <c r="A10" s="36">
        <v>1</v>
      </c>
      <c r="B10" s="41" t="s">
        <v>55</v>
      </c>
      <c r="C10" s="35" t="s">
        <v>94</v>
      </c>
      <c r="D10" s="36" t="s">
        <v>95</v>
      </c>
      <c r="E10" s="49">
        <v>45.917</v>
      </c>
      <c r="F10" s="50">
        <v>45.917</v>
      </c>
      <c r="G10" s="50">
        <f aca="true" t="shared" si="0" ref="G10:G15">+E10-F10</f>
        <v>0</v>
      </c>
      <c r="H10" s="40"/>
    </row>
    <row r="11" spans="1:8" ht="12.75">
      <c r="A11" s="36"/>
      <c r="B11" s="41"/>
      <c r="C11" s="35" t="s">
        <v>96</v>
      </c>
      <c r="D11" s="36" t="s">
        <v>95</v>
      </c>
      <c r="E11" s="50">
        <v>30.514</v>
      </c>
      <c r="F11" s="50">
        <v>30.514</v>
      </c>
      <c r="G11" s="50">
        <f t="shared" si="0"/>
        <v>0</v>
      </c>
      <c r="H11" s="40"/>
    </row>
    <row r="12" spans="1:8" ht="12.75">
      <c r="A12" s="36"/>
      <c r="B12" s="41"/>
      <c r="C12" s="35" t="s">
        <v>97</v>
      </c>
      <c r="D12" s="36" t="s">
        <v>95</v>
      </c>
      <c r="E12" s="50">
        <v>51.029</v>
      </c>
      <c r="F12" s="50">
        <v>51.029</v>
      </c>
      <c r="G12" s="50">
        <f t="shared" si="0"/>
        <v>0</v>
      </c>
      <c r="H12" s="40"/>
    </row>
    <row r="13" spans="1:8" ht="12.75">
      <c r="A13" s="36"/>
      <c r="B13" s="41"/>
      <c r="C13" s="35" t="s">
        <v>98</v>
      </c>
      <c r="D13" s="36" t="s">
        <v>99</v>
      </c>
      <c r="E13" s="50">
        <f>328.5+1194.9</f>
        <v>1523.4</v>
      </c>
      <c r="F13" s="50">
        <f>16.45+119.5</f>
        <v>135.95</v>
      </c>
      <c r="G13" s="50">
        <f t="shared" si="0"/>
        <v>1387.45</v>
      </c>
      <c r="H13" s="40"/>
    </row>
    <row r="14" spans="1:8" ht="12.75">
      <c r="A14" s="36"/>
      <c r="B14" s="41"/>
      <c r="C14" s="35" t="s">
        <v>65</v>
      </c>
      <c r="D14" s="36" t="s">
        <v>100</v>
      </c>
      <c r="E14" s="50">
        <f>1712.3+357+836.2</f>
        <v>2905.5</v>
      </c>
      <c r="F14" s="50">
        <f>85.8+43+84</f>
        <v>212.8</v>
      </c>
      <c r="G14" s="50">
        <f t="shared" si="0"/>
        <v>2692.7</v>
      </c>
      <c r="H14" s="40"/>
    </row>
    <row r="15" spans="1:8" ht="12.75">
      <c r="A15" s="36"/>
      <c r="B15" s="41"/>
      <c r="C15" s="35" t="s">
        <v>56</v>
      </c>
      <c r="D15" s="36" t="s">
        <v>101</v>
      </c>
      <c r="E15" s="49">
        <v>159.095</v>
      </c>
      <c r="F15" s="50">
        <v>159.095</v>
      </c>
      <c r="G15" s="50">
        <f t="shared" si="0"/>
        <v>0</v>
      </c>
      <c r="H15" s="40"/>
    </row>
    <row r="16" spans="1:8" ht="12.75">
      <c r="A16" s="36"/>
      <c r="B16" s="41"/>
      <c r="C16" s="35"/>
      <c r="D16" s="36"/>
      <c r="E16" s="51"/>
      <c r="F16" s="52"/>
      <c r="G16" s="50"/>
      <c r="H16" s="53"/>
    </row>
    <row r="17" spans="1:8" ht="12.75">
      <c r="A17" s="36"/>
      <c r="B17" s="41"/>
      <c r="C17" s="54" t="s">
        <v>57</v>
      </c>
      <c r="D17" s="55"/>
      <c r="E17" s="56">
        <f>SUM(E10:E16)</f>
        <v>4715.455000000001</v>
      </c>
      <c r="F17" s="56">
        <f>SUM(F10:F16)</f>
        <v>635.305</v>
      </c>
      <c r="G17" s="56">
        <f>SUM(G10:G16)</f>
        <v>4080.1499999999996</v>
      </c>
      <c r="H17" s="40"/>
    </row>
    <row r="18" spans="1:8" ht="13.5" thickBot="1">
      <c r="A18" s="57"/>
      <c r="B18" s="58"/>
      <c r="C18" s="59"/>
      <c r="D18" s="60"/>
      <c r="E18" s="51"/>
      <c r="F18" s="51"/>
      <c r="G18" s="51"/>
      <c r="H18" s="53"/>
    </row>
    <row r="19" spans="1:8" ht="12.75">
      <c r="A19" s="32"/>
      <c r="B19" s="34"/>
      <c r="C19" s="61"/>
      <c r="D19" s="61"/>
      <c r="E19" s="62"/>
      <c r="F19" s="62"/>
      <c r="G19" s="62"/>
      <c r="H19" s="61"/>
    </row>
    <row r="20" spans="1:8" ht="12.75">
      <c r="A20" s="42"/>
      <c r="B20" s="63" t="s">
        <v>11</v>
      </c>
      <c r="C20" s="64"/>
      <c r="D20" s="64"/>
      <c r="E20" s="65">
        <f>E17</f>
        <v>4715.455000000001</v>
      </c>
      <c r="F20" s="65">
        <f>F17</f>
        <v>635.305</v>
      </c>
      <c r="G20" s="65">
        <f>G17</f>
        <v>4080.1499999999996</v>
      </c>
      <c r="H20" s="65">
        <f>H17</f>
        <v>0</v>
      </c>
    </row>
    <row r="21" spans="1:8" ht="13.5" thickBot="1">
      <c r="A21" s="46"/>
      <c r="B21" s="48"/>
      <c r="C21" s="66"/>
      <c r="D21" s="66"/>
      <c r="E21" s="67"/>
      <c r="F21" s="67"/>
      <c r="G21" s="67"/>
      <c r="H21" s="67"/>
    </row>
    <row r="22" spans="1:8" ht="12.75">
      <c r="A22" s="44"/>
      <c r="B22" s="44"/>
      <c r="C22" s="68"/>
      <c r="D22" s="68"/>
      <c r="E22" s="37"/>
      <c r="F22" s="37"/>
      <c r="G22" s="37"/>
      <c r="H22" s="37"/>
    </row>
    <row r="23" spans="1:7" ht="63.75" customHeight="1">
      <c r="A23" s="69" t="s">
        <v>58</v>
      </c>
      <c r="B23" s="69" t="s">
        <v>66</v>
      </c>
      <c r="C23" s="69" t="s">
        <v>102</v>
      </c>
      <c r="D23" s="69" t="s">
        <v>103</v>
      </c>
      <c r="E23" s="70" t="s">
        <v>59</v>
      </c>
      <c r="F23" s="69" t="s">
        <v>104</v>
      </c>
      <c r="G23" s="71"/>
    </row>
    <row r="24" spans="1:8" ht="15">
      <c r="A24" s="72">
        <v>1</v>
      </c>
      <c r="B24" s="73">
        <v>66453.64000000001</v>
      </c>
      <c r="C24" s="73">
        <v>693981.24</v>
      </c>
      <c r="D24" s="73">
        <v>689914.96</v>
      </c>
      <c r="E24" s="73">
        <v>74422.26</v>
      </c>
      <c r="F24" s="73">
        <f>B24+C24-D24</f>
        <v>70519.92000000004</v>
      </c>
      <c r="G24" s="74"/>
      <c r="H24" s="37"/>
    </row>
    <row r="25" spans="1:8" ht="12.75">
      <c r="A25" s="44"/>
      <c r="B25" s="44"/>
      <c r="C25" s="68"/>
      <c r="D25" s="68"/>
      <c r="E25" s="37"/>
      <c r="F25" s="37"/>
      <c r="G25" s="37"/>
      <c r="H25" s="37"/>
    </row>
    <row r="26" spans="1:5" ht="90">
      <c r="A26" s="69" t="s">
        <v>58</v>
      </c>
      <c r="B26" s="69" t="s">
        <v>67</v>
      </c>
      <c r="C26" s="69" t="s">
        <v>105</v>
      </c>
      <c r="D26" s="69" t="s">
        <v>60</v>
      </c>
      <c r="E26" s="69" t="s">
        <v>106</v>
      </c>
    </row>
    <row r="27" spans="1:8" ht="15">
      <c r="A27" s="75">
        <v>1</v>
      </c>
      <c r="B27" s="76">
        <v>-182905.2899999998</v>
      </c>
      <c r="C27" s="76">
        <f>+D24+E24</f>
        <v>764337.22</v>
      </c>
      <c r="D27" s="76">
        <v>635305</v>
      </c>
      <c r="E27" s="76">
        <f>+B27+C27-D27</f>
        <v>-53873.06999999983</v>
      </c>
      <c r="F27" s="37"/>
      <c r="G27" s="37"/>
      <c r="H27" s="37"/>
    </row>
    <row r="28" spans="1:8" ht="12.75">
      <c r="A28" s="44"/>
      <c r="B28" s="44"/>
      <c r="C28" s="68"/>
      <c r="D28" s="68"/>
      <c r="E28" s="37"/>
      <c r="F28" s="37"/>
      <c r="G28" s="37"/>
      <c r="H28" s="37"/>
    </row>
    <row r="31" ht="12.75">
      <c r="E31" s="88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2011-03-25T07:18:52Z</dcterms:created>
  <dcterms:modified xsi:type="dcterms:W3CDTF">2013-04-16T12:34:44Z</dcterms:modified>
  <cp:category/>
  <cp:version/>
  <cp:contentType/>
  <cp:contentStatus/>
</cp:coreProperties>
</file>