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<sst xmlns="http://schemas.openxmlformats.org/spreadsheetml/2006/main" count="116" uniqueCount="106">
  <si>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</si>
  <si>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</si>
  <si>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</si>
  <si>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</si>
  <si>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</si>
  <si>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</si>
  <si>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</si>
  <si>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</si>
  <si>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</si>
  <si>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</si>
  <si>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</si>
  <si>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</si>
  <si>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</si>
  <si>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</si>
  <si>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</si>
  <si>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</si>
  <si>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</si>
  <si>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</si>
  <si>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</si>
  <si>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</si>
  <si>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</si>
  <si>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</si>
  <si>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</si>
  <si>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</si>
  <si>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</si>
  <si>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</si>
  <si>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</si>
  <si>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</si>
  <si>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</si>
  <si>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</si>
  <si>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</si>
  <si>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</si>
  <si>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</si>
  <si>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</si>
  <si>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</si>
  <si>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</si>
  <si>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</si>
  <si>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</si>
  <si>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</si>
  <si>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</si>
  <si>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Н/2011-110 от 01.11.2011г.</t>
  </si>
  <si>
    <t>имущества жилого дома № 4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</si>
  <si>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</si>
  <si>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</si>
  <si>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</si>
  <si>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</si>
  <si>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ООО "Домашние сети" за размещение интернет оборудования 4320,00 руб. </t>
  </si>
  <si>
    <t>ИП Красивичев А.П.</t>
  </si>
  <si>
    <t xml:space="preserve">Поступило от ИП Красивичев А.П. за управление и содержание общедомового имущества, и за сбор ТБО 6676,66 руб. </t>
  </si>
  <si>
    <t>Общая задолженность по дому  на 01.01.2013г.</t>
  </si>
  <si>
    <t>№ 4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</si>
  <si>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</si>
  <si>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</si>
  <si>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492,17 </t>
    </r>
    <r>
      <rPr>
        <sz val="10"/>
        <rFont val="Arial Cyr"/>
        <family val="0"/>
      </rPr>
      <t>тыс.рублей, в том числе:</t>
    </r>
  </si>
  <si>
    <t>ремонт отмостки, парапета - 268,11 т.р.</t>
  </si>
  <si>
    <t>смена дверной фурнитуры, замков, наличника - 4,62 т.р.</t>
  </si>
  <si>
    <t>ремонт ЦО, смена труб, кранов - 9,89 т.р.</t>
  </si>
  <si>
    <t>замеры сопротивления изоляции - 124,74 т.р.</t>
  </si>
  <si>
    <t>аварийное обслуживание - 16,34 т.р.</t>
  </si>
  <si>
    <t>косметический ремонт подъезда №2 - 17,44 т.р.</t>
  </si>
  <si>
    <t>очистка кровли от снега - 41,28 т.р.</t>
  </si>
  <si>
    <t>уборка подвала от ТБО и КГО - 3,90 т.р.</t>
  </si>
  <si>
    <t>смена стекла, заделка подвальных окон - 2,17 т.р.</t>
  </si>
  <si>
    <t>ремонт мусоропр. клапаное - 0.37 т.р.</t>
  </si>
  <si>
    <t>информ.стенд - 1.79 т.р.</t>
  </si>
  <si>
    <t>смена автомат.выключат., патроны, лампа накаливания - 1.31 т.р.</t>
  </si>
  <si>
    <t>прочие - 0.21 т.р.</t>
  </si>
  <si>
    <t>Отчет о реализации программы капитального ремонта жилого фонда ООО "УЮТ-СЕРВИС"  за период с 01 марта 2012г. по 31 декабря 2012г.  по адресу г.Сертолово, ул. Молодцова,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</si>
  <si>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</si>
  <si>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</si>
  <si>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</si>
  <si>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</si>
  <si>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</si>
  <si>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</si>
  <si>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</si>
  <si>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</si>
  <si>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</si>
  <si>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</si>
  <si>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</si>
  <si>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</si>
  <si>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</si>
  <si>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</si>
  <si>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</si>
  <si>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</si>
  <si>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д.4</t>
  </si>
  <si>
    <t>замена тупиковой системы ГВС</t>
  </si>
  <si>
    <t>1183 м.п.</t>
  </si>
  <si>
    <t>тепловая изоляция системы ГВС</t>
  </si>
  <si>
    <t>987 м.п.</t>
  </si>
  <si>
    <t>замена стояков полотенцесушителей</t>
  </si>
  <si>
    <t>25 шт</t>
  </si>
  <si>
    <t>замена электродвигателя</t>
  </si>
  <si>
    <t>подъезд №3</t>
  </si>
  <si>
    <t>герметизация швов</t>
  </si>
  <si>
    <t>111 м.п.</t>
  </si>
  <si>
    <t>Всего</t>
  </si>
  <si>
    <t>№ п/п</t>
  </si>
  <si>
    <t>Задолженность населения на 01.03.2012г.,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</si>
  <si>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</si>
  <si>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</si>
  <si>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</si>
  <si>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</si>
  <si>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01.03.2012г.,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</si>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</sst>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3" sqref="C3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33.375" style="2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2.75">
      <c r="C7" s="90" t="s">
        <v>41</v>
      </c>
      <c r="D7" s="90"/>
      <c r="E7" s="90"/>
      <c r="F7" s="90"/>
      <c r="G7" s="90"/>
      <c r="H7" s="90"/>
      <c r="I7" s="90"/>
    </row>
    <row r="8" spans="3:9" ht="6" customHeight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92" t="s">
        <v>6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7</v>
      </c>
      <c r="D11" s="13">
        <v>121292.78999999992</v>
      </c>
      <c r="E11" s="14">
        <f>1671673.54+2452798.87</f>
        <v>4124472.41</v>
      </c>
      <c r="F11" s="14">
        <f>1774172.15+2311921.38</f>
        <v>4086093.53</v>
      </c>
      <c r="G11" s="14">
        <v>3644268.3</v>
      </c>
      <c r="H11" s="14">
        <f>+D11+E11-F11</f>
        <v>159671.6700000004</v>
      </c>
      <c r="I11" s="95" t="s">
        <v>37</v>
      </c>
    </row>
    <row r="12" spans="3:9" ht="13.5" customHeight="1" thickBot="1">
      <c r="C12" s="12" t="s">
        <v>8</v>
      </c>
      <c r="D12" s="13">
        <v>54861.45000000001</v>
      </c>
      <c r="E12" s="15">
        <f>675506.4-7584.2+1104241.51-62864.92</f>
        <v>1709298.79</v>
      </c>
      <c r="F12" s="15">
        <f>708125.44+943660.9</f>
        <v>1651786.3399999999</v>
      </c>
      <c r="G12" s="14">
        <v>1632370.04</v>
      </c>
      <c r="H12" s="14">
        <f>+D12+E12-F12</f>
        <v>112373.90000000014</v>
      </c>
      <c r="I12" s="96"/>
    </row>
    <row r="13" spans="3:9" ht="13.5" customHeight="1" thickBot="1">
      <c r="C13" s="12" t="s">
        <v>9</v>
      </c>
      <c r="D13" s="13">
        <v>23445.92</v>
      </c>
      <c r="E13" s="15">
        <f>497593.34-29237.34+276081.54-2328.5+0.03</f>
        <v>742109.0700000001</v>
      </c>
      <c r="F13" s="15">
        <f>436675.62+291504.32-0.04</f>
        <v>728179.8999999999</v>
      </c>
      <c r="G13" s="14">
        <f>+E13</f>
        <v>742109.0700000001</v>
      </c>
      <c r="H13" s="14">
        <f>+D13+E13-F13</f>
        <v>37375.0900000002</v>
      </c>
      <c r="I13" s="96"/>
    </row>
    <row r="14" spans="3:9" ht="13.5" customHeight="1" thickBot="1">
      <c r="C14" s="12" t="s">
        <v>10</v>
      </c>
      <c r="D14" s="13">
        <v>14370.520000000008</v>
      </c>
      <c r="E14" s="15">
        <f>167629.55-9807.75+92996.32-823.85+145520.6-8044.61+79680.96-871.44</f>
        <v>466279.78</v>
      </c>
      <c r="F14" s="15">
        <f>147141.94+98091.43+124259.14+83611.57</f>
        <v>453104.08</v>
      </c>
      <c r="G14" s="14">
        <f>+E14</f>
        <v>466279.78</v>
      </c>
      <c r="H14" s="14">
        <f>+D14+E14-F14</f>
        <v>27546.22000000003</v>
      </c>
      <c r="I14" s="97"/>
    </row>
    <row r="15" spans="3:9" ht="13.5" customHeight="1" thickBot="1">
      <c r="C15" s="12" t="s">
        <v>11</v>
      </c>
      <c r="D15" s="16">
        <f>SUM(D11:D14)</f>
        <v>213970.67999999993</v>
      </c>
      <c r="E15" s="16">
        <f>SUM(E11:E14)</f>
        <v>7042160.050000001</v>
      </c>
      <c r="F15" s="16">
        <f>SUM(F11:F14)</f>
        <v>6919163.85</v>
      </c>
      <c r="G15" s="16">
        <f>SUM(G11:G14)</f>
        <v>6485027.19</v>
      </c>
      <c r="H15" s="16">
        <f>SUM(H11:H14)</f>
        <v>336966.88000000076</v>
      </c>
      <c r="I15" s="12"/>
    </row>
    <row r="16" spans="3:9" ht="13.5" customHeight="1" thickBot="1">
      <c r="C16" s="93" t="s">
        <v>12</v>
      </c>
      <c r="D16" s="93"/>
      <c r="E16" s="93"/>
      <c r="F16" s="93"/>
      <c r="G16" s="93"/>
      <c r="H16" s="93"/>
      <c r="I16" s="93"/>
    </row>
    <row r="17" spans="3:9" ht="38.25" customHeight="1" thickBot="1">
      <c r="C17" s="17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8" t="s">
        <v>13</v>
      </c>
    </row>
    <row r="18" spans="3:9" ht="13.5" customHeight="1" thickBot="1">
      <c r="C18" s="9" t="s">
        <v>14</v>
      </c>
      <c r="D18" s="19">
        <v>75778.96000000002</v>
      </c>
      <c r="E18" s="20">
        <v>2534901.54</v>
      </c>
      <c r="F18" s="20">
        <v>2513794.59</v>
      </c>
      <c r="G18" s="20">
        <f>+E18</f>
        <v>2534901.54</v>
      </c>
      <c r="H18" s="20">
        <f>+D18+E18-F18</f>
        <v>96885.91000000015</v>
      </c>
      <c r="I18" s="98" t="s">
        <v>40</v>
      </c>
    </row>
    <row r="19" spans="3:10" ht="14.25" customHeight="1" thickBot="1">
      <c r="C19" s="12" t="s">
        <v>15</v>
      </c>
      <c r="D19" s="13">
        <v>12013.730000000003</v>
      </c>
      <c r="E19" s="14">
        <v>442029.12</v>
      </c>
      <c r="F19" s="14">
        <v>435978.05</v>
      </c>
      <c r="G19" s="20">
        <v>492165.72</v>
      </c>
      <c r="H19" s="20">
        <f aca="true" t="shared" si="0" ref="H19:H24">+D19+E19-F19</f>
        <v>18064.79999999999</v>
      </c>
      <c r="I19" s="99"/>
      <c r="J19" s="21"/>
    </row>
    <row r="20" spans="3:9" ht="13.5" customHeight="1" thickBot="1">
      <c r="C20" s="17" t="s">
        <v>16</v>
      </c>
      <c r="D20" s="22">
        <v>0</v>
      </c>
      <c r="E20" s="14">
        <v>588776.84</v>
      </c>
      <c r="F20" s="14">
        <v>564310.28</v>
      </c>
      <c r="G20" s="20">
        <v>700588</v>
      </c>
      <c r="H20" s="20">
        <f t="shared" si="0"/>
        <v>24466.55999999994</v>
      </c>
      <c r="I20" s="23"/>
    </row>
    <row r="21" spans="3:9" ht="12.75" customHeight="1" thickBot="1">
      <c r="C21" s="12" t="s">
        <v>17</v>
      </c>
      <c r="D21" s="13">
        <v>10394</v>
      </c>
      <c r="E21" s="14">
        <v>353421.18</v>
      </c>
      <c r="F21" s="14">
        <v>350060.17</v>
      </c>
      <c r="G21" s="20">
        <f>+E21</f>
        <v>353421.18</v>
      </c>
      <c r="H21" s="20">
        <f t="shared" si="0"/>
        <v>13755.01000000001</v>
      </c>
      <c r="I21" s="23" t="s">
        <v>18</v>
      </c>
    </row>
    <row r="22" spans="3:9" ht="13.5" customHeight="1" thickBot="1">
      <c r="C22" s="12" t="s">
        <v>19</v>
      </c>
      <c r="D22" s="13">
        <v>15617.86</v>
      </c>
      <c r="E22" s="14">
        <v>530039.49</v>
      </c>
      <c r="F22" s="14">
        <v>525110.25</v>
      </c>
      <c r="G22" s="20">
        <v>472959.47</v>
      </c>
      <c r="H22" s="20">
        <f t="shared" si="0"/>
        <v>20547.099999999977</v>
      </c>
      <c r="I22" s="23" t="s">
        <v>20</v>
      </c>
    </row>
    <row r="23" spans="3:9" ht="13.5" customHeight="1" thickBot="1">
      <c r="C23" s="12" t="s">
        <v>21</v>
      </c>
      <c r="D23" s="13">
        <v>878.1199999999999</v>
      </c>
      <c r="E23" s="15">
        <v>29047.63</v>
      </c>
      <c r="F23" s="15">
        <v>28827.87</v>
      </c>
      <c r="G23" s="20">
        <f>+E23</f>
        <v>29047.63</v>
      </c>
      <c r="H23" s="20">
        <f t="shared" si="0"/>
        <v>1097.880000000001</v>
      </c>
      <c r="I23" s="30" t="s">
        <v>22</v>
      </c>
    </row>
    <row r="24" spans="3:9" ht="13.5" customHeight="1" thickBot="1">
      <c r="C24" s="17" t="s">
        <v>23</v>
      </c>
      <c r="D24" s="13">
        <v>9952.099999999999</v>
      </c>
      <c r="E24" s="15">
        <f>351333.43+42.96</f>
        <v>351376.39</v>
      </c>
      <c r="F24" s="15">
        <v>345128.34</v>
      </c>
      <c r="G24" s="20">
        <f>+E24</f>
        <v>351376.39</v>
      </c>
      <c r="H24" s="20">
        <f t="shared" si="0"/>
        <v>16200.149999999965</v>
      </c>
      <c r="I24" s="23"/>
    </row>
    <row r="25" spans="3:9" ht="13.5" customHeight="1" thickBot="1">
      <c r="C25" s="12" t="s">
        <v>24</v>
      </c>
      <c r="D25" s="35">
        <v>3465.9300000000003</v>
      </c>
      <c r="E25" s="15">
        <v>69170.63</v>
      </c>
      <c r="F25" s="15">
        <v>69947.71</v>
      </c>
      <c r="G25" s="20">
        <f>+E25</f>
        <v>69170.63</v>
      </c>
      <c r="H25" s="20">
        <f>+D25+E25-F25</f>
        <v>2688.8499999999913</v>
      </c>
      <c r="I25" s="30" t="s">
        <v>38</v>
      </c>
    </row>
    <row r="26" spans="3:9" s="25" customFormat="1" ht="13.5" customHeight="1" thickBot="1">
      <c r="C26" s="12" t="s">
        <v>11</v>
      </c>
      <c r="D26" s="16">
        <f>SUM(D18:D25)</f>
        <v>128100.70000000001</v>
      </c>
      <c r="E26" s="16">
        <f>SUM(E18:E25)</f>
        <v>4898762.819999999</v>
      </c>
      <c r="F26" s="16">
        <f>SUM(F18:F25)</f>
        <v>4833157.26</v>
      </c>
      <c r="G26" s="16">
        <f>SUM(G18:G25)</f>
        <v>5003630.56</v>
      </c>
      <c r="H26" s="16">
        <f>SUM(H18:H25)</f>
        <v>193706.26</v>
      </c>
      <c r="I26" s="24"/>
    </row>
    <row r="27" spans="3:9" ht="13.5" customHeight="1" thickBot="1">
      <c r="C27" s="100" t="s">
        <v>25</v>
      </c>
      <c r="D27" s="100"/>
      <c r="E27" s="100"/>
      <c r="F27" s="100"/>
      <c r="G27" s="100"/>
      <c r="H27" s="100"/>
      <c r="I27" s="100"/>
    </row>
    <row r="28" spans="3:9" ht="24.75" customHeight="1" thickBot="1">
      <c r="C28" s="36" t="s">
        <v>26</v>
      </c>
      <c r="D28" s="101" t="s">
        <v>46</v>
      </c>
      <c r="E28" s="102"/>
      <c r="F28" s="102"/>
      <c r="G28" s="102"/>
      <c r="H28" s="103"/>
      <c r="I28" s="37" t="s">
        <v>27</v>
      </c>
    </row>
    <row r="29" spans="3:9" ht="26.25" customHeight="1" thickBot="1">
      <c r="C29" s="36" t="s">
        <v>47</v>
      </c>
      <c r="D29" s="101" t="s">
        <v>48</v>
      </c>
      <c r="E29" s="102"/>
      <c r="F29" s="102"/>
      <c r="G29" s="102"/>
      <c r="H29" s="103"/>
      <c r="I29" s="38" t="s">
        <v>47</v>
      </c>
    </row>
    <row r="30" spans="3:8" ht="14.25" customHeight="1">
      <c r="C30" s="26" t="s">
        <v>49</v>
      </c>
      <c r="D30" s="26"/>
      <c r="E30" s="26"/>
      <c r="F30" s="26"/>
      <c r="G30" s="26"/>
      <c r="H30" s="27">
        <f>+H15+H26</f>
        <v>530673.1400000008</v>
      </c>
    </row>
    <row r="31" spans="3:8" ht="12" customHeight="1">
      <c r="C31" s="39"/>
      <c r="D31" s="39"/>
      <c r="F31" s="40"/>
      <c r="G31" s="40"/>
      <c r="H31" s="40"/>
    </row>
    <row r="32" ht="12.75" customHeight="1">
      <c r="C32" s="41"/>
    </row>
  </sheetData>
  <sheetProtection/>
  <mergeCells count="11">
    <mergeCell ref="I18:I19"/>
    <mergeCell ref="C27:I27"/>
    <mergeCell ref="D28:H28"/>
    <mergeCell ref="D29:H29"/>
    <mergeCell ref="C6:I6"/>
    <mergeCell ref="C5:I5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4" t="s">
        <v>28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29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50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31" t="s">
        <v>30</v>
      </c>
      <c r="B4" s="31" t="s">
        <v>51</v>
      </c>
      <c r="C4" s="32" t="s">
        <v>39</v>
      </c>
      <c r="D4" s="32" t="s">
        <v>31</v>
      </c>
      <c r="E4" s="32" t="s">
        <v>32</v>
      </c>
      <c r="F4" s="32" t="s">
        <v>33</v>
      </c>
      <c r="G4" s="32" t="s">
        <v>34</v>
      </c>
      <c r="H4" s="31" t="s">
        <v>52</v>
      </c>
      <c r="I4" s="31" t="s">
        <v>35</v>
      </c>
    </row>
    <row r="5" spans="1:9" ht="15">
      <c r="A5" s="33" t="s">
        <v>36</v>
      </c>
      <c r="B5" s="34">
        <v>60.630939999999995</v>
      </c>
      <c r="C5" s="34">
        <v>0</v>
      </c>
      <c r="D5" s="34">
        <v>442.02912</v>
      </c>
      <c r="E5" s="34">
        <v>435.97805</v>
      </c>
      <c r="F5" s="34">
        <f>4.32+13.71778</f>
        <v>18.037779999999998</v>
      </c>
      <c r="G5" s="34">
        <v>492.16572</v>
      </c>
      <c r="H5" s="34">
        <v>18.0648</v>
      </c>
      <c r="I5" s="34">
        <f>B5+D5+F5-G5</f>
        <v>28.53212000000002</v>
      </c>
    </row>
    <row r="7" ht="1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spans="1:6" ht="12.75">
      <c r="A17" t="s">
        <v>63</v>
      </c>
      <c r="D17" s="29"/>
      <c r="E17" s="29"/>
      <c r="F17" s="29"/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38.1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67</v>
      </c>
      <c r="B1" s="105"/>
      <c r="C1" s="105"/>
      <c r="D1" s="105"/>
      <c r="E1" s="105"/>
      <c r="F1" s="105"/>
      <c r="G1" s="105"/>
      <c r="H1" s="42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43"/>
      <c r="B3" s="44"/>
      <c r="C3" s="45"/>
      <c r="D3" s="44"/>
      <c r="E3" s="46"/>
      <c r="F3" s="107" t="s">
        <v>68</v>
      </c>
      <c r="G3" s="108"/>
      <c r="H3" s="44"/>
    </row>
    <row r="4" spans="1:8" ht="12.75">
      <c r="A4" s="47" t="s">
        <v>69</v>
      </c>
      <c r="B4" s="48" t="s">
        <v>70</v>
      </c>
      <c r="C4" s="49" t="s">
        <v>71</v>
      </c>
      <c r="D4" s="48" t="s">
        <v>72</v>
      </c>
      <c r="E4" s="50" t="s">
        <v>73</v>
      </c>
      <c r="F4" s="51"/>
      <c r="G4" s="51"/>
      <c r="H4" s="51" t="s">
        <v>74</v>
      </c>
    </row>
    <row r="5" spans="1:8" ht="12.75">
      <c r="A5" s="47" t="s">
        <v>75</v>
      </c>
      <c r="B5" s="48"/>
      <c r="C5" s="49"/>
      <c r="D5" s="48" t="s">
        <v>76</v>
      </c>
      <c r="E5" s="52" t="s">
        <v>77</v>
      </c>
      <c r="F5" s="48" t="s">
        <v>78</v>
      </c>
      <c r="G5" s="48" t="s">
        <v>79</v>
      </c>
      <c r="H5" s="48"/>
    </row>
    <row r="6" spans="1:8" ht="12.75">
      <c r="A6" s="47"/>
      <c r="B6" s="48"/>
      <c r="C6" s="49"/>
      <c r="D6" s="48" t="s">
        <v>80</v>
      </c>
      <c r="E6" s="53"/>
      <c r="F6" s="48" t="s">
        <v>81</v>
      </c>
      <c r="G6" s="48" t="s">
        <v>82</v>
      </c>
      <c r="H6" s="54"/>
    </row>
    <row r="7" spans="1:8" ht="12.75">
      <c r="A7" s="55"/>
      <c r="B7" s="54"/>
      <c r="C7" s="29"/>
      <c r="D7" s="54"/>
      <c r="E7" s="53"/>
      <c r="F7" s="54"/>
      <c r="G7" s="48" t="s">
        <v>83</v>
      </c>
      <c r="H7" s="54"/>
    </row>
    <row r="8" spans="1:8" ht="13.5" thickBot="1">
      <c r="A8" s="56"/>
      <c r="B8" s="57"/>
      <c r="C8" s="58"/>
      <c r="D8" s="57"/>
      <c r="E8" s="59"/>
      <c r="F8" s="57"/>
      <c r="G8" s="57"/>
      <c r="H8" s="57"/>
    </row>
    <row r="9" spans="1:8" ht="12.75">
      <c r="A9" s="44"/>
      <c r="B9" s="46"/>
      <c r="C9" s="43"/>
      <c r="D9" s="44"/>
      <c r="E9" s="46"/>
      <c r="F9" s="46"/>
      <c r="G9" s="46"/>
      <c r="H9" s="46"/>
    </row>
    <row r="10" spans="1:8" ht="12.75">
      <c r="A10" s="48">
        <v>1</v>
      </c>
      <c r="B10" s="53" t="s">
        <v>84</v>
      </c>
      <c r="C10" s="47" t="s">
        <v>85</v>
      </c>
      <c r="D10" s="48" t="s">
        <v>86</v>
      </c>
      <c r="E10" s="60">
        <v>2795.4</v>
      </c>
      <c r="F10" s="61">
        <v>312</v>
      </c>
      <c r="G10" s="61">
        <f>+E10-F10</f>
        <v>2483.4</v>
      </c>
      <c r="H10" s="52"/>
    </row>
    <row r="11" spans="1:8" ht="12.75">
      <c r="A11" s="48"/>
      <c r="B11" s="53"/>
      <c r="C11" s="47" t="s">
        <v>87</v>
      </c>
      <c r="D11" s="48" t="s">
        <v>88</v>
      </c>
      <c r="E11" s="61">
        <v>411.2</v>
      </c>
      <c r="F11" s="61">
        <v>41.2</v>
      </c>
      <c r="G11" s="61">
        <f>+E11-F11</f>
        <v>370</v>
      </c>
      <c r="H11" s="52"/>
    </row>
    <row r="12" spans="1:8" ht="12.75">
      <c r="A12" s="48"/>
      <c r="B12" s="53"/>
      <c r="C12" s="47" t="s">
        <v>89</v>
      </c>
      <c r="D12" s="48" t="s">
        <v>90</v>
      </c>
      <c r="E12" s="60">
        <v>1867.1</v>
      </c>
      <c r="F12" s="61">
        <v>186.7</v>
      </c>
      <c r="G12" s="61">
        <f>+E12-F12</f>
        <v>1680.3999999999999</v>
      </c>
      <c r="H12" s="52"/>
    </row>
    <row r="13" spans="1:8" ht="12.75">
      <c r="A13" s="48"/>
      <c r="B13" s="53"/>
      <c r="C13" s="47" t="s">
        <v>91</v>
      </c>
      <c r="D13" s="48" t="s">
        <v>92</v>
      </c>
      <c r="E13" s="61">
        <v>48.9</v>
      </c>
      <c r="F13" s="61">
        <v>48.9</v>
      </c>
      <c r="G13" s="61">
        <f>+E13-F13</f>
        <v>0</v>
      </c>
      <c r="H13" s="52"/>
    </row>
    <row r="14" spans="1:8" ht="12.75">
      <c r="A14" s="48"/>
      <c r="B14" s="53"/>
      <c r="C14" s="47" t="s">
        <v>93</v>
      </c>
      <c r="D14" s="48" t="s">
        <v>94</v>
      </c>
      <c r="E14" s="61">
        <v>111.788</v>
      </c>
      <c r="F14" s="61">
        <v>111.788</v>
      </c>
      <c r="G14" s="61">
        <f>+E14-F14</f>
        <v>0</v>
      </c>
      <c r="H14" s="52"/>
    </row>
    <row r="15" spans="1:8" ht="12.75">
      <c r="A15" s="48"/>
      <c r="B15" s="53"/>
      <c r="C15" s="47"/>
      <c r="D15" s="48"/>
      <c r="E15" s="62"/>
      <c r="F15" s="63"/>
      <c r="G15" s="61"/>
      <c r="H15" s="64"/>
    </row>
    <row r="16" spans="1:8" ht="12.75">
      <c r="A16" s="48"/>
      <c r="B16" s="53"/>
      <c r="C16" s="65" t="s">
        <v>95</v>
      </c>
      <c r="D16" s="66"/>
      <c r="E16" s="67">
        <f>SUM(E10:E15)</f>
        <v>5234.387999999999</v>
      </c>
      <c r="F16" s="67">
        <f>SUM(F10:F15)</f>
        <v>700.588</v>
      </c>
      <c r="G16" s="67">
        <f>SUM(G10:G15)</f>
        <v>4533.8</v>
      </c>
      <c r="H16" s="52"/>
    </row>
    <row r="17" spans="1:8" ht="13.5" thickBot="1">
      <c r="A17" s="68"/>
      <c r="B17" s="69"/>
      <c r="C17" s="70"/>
      <c r="D17" s="71"/>
      <c r="E17" s="62"/>
      <c r="F17" s="62"/>
      <c r="G17" s="62"/>
      <c r="H17" s="64"/>
    </row>
    <row r="18" spans="1:8" ht="12.75">
      <c r="A18" s="44"/>
      <c r="B18" s="46"/>
      <c r="C18" s="72"/>
      <c r="D18" s="72"/>
      <c r="E18" s="73"/>
      <c r="F18" s="73"/>
      <c r="G18" s="73"/>
      <c r="H18" s="72"/>
    </row>
    <row r="19" spans="1:8" ht="12.75">
      <c r="A19" s="54"/>
      <c r="B19" s="74" t="s">
        <v>11</v>
      </c>
      <c r="C19" s="75"/>
      <c r="D19" s="75"/>
      <c r="E19" s="76">
        <f>E16</f>
        <v>5234.387999999999</v>
      </c>
      <c r="F19" s="76">
        <f>F16</f>
        <v>700.588</v>
      </c>
      <c r="G19" s="76">
        <f>G16</f>
        <v>4533.8</v>
      </c>
      <c r="H19" s="76">
        <f>H16</f>
        <v>0</v>
      </c>
    </row>
    <row r="20" spans="1:8" ht="13.5" thickBot="1">
      <c r="A20" s="57"/>
      <c r="B20" s="59"/>
      <c r="C20" s="77"/>
      <c r="D20" s="77"/>
      <c r="E20" s="78"/>
      <c r="F20" s="78"/>
      <c r="G20" s="78"/>
      <c r="H20" s="78"/>
    </row>
    <row r="21" spans="1:8" ht="12.75">
      <c r="A21" s="29"/>
      <c r="B21" s="29"/>
      <c r="C21" s="79"/>
      <c r="D21" s="79"/>
      <c r="E21" s="49"/>
      <c r="F21" s="49"/>
      <c r="G21" s="49"/>
      <c r="H21" s="49"/>
    </row>
    <row r="22" spans="1:7" ht="63.75" customHeight="1">
      <c r="A22" s="80" t="s">
        <v>96</v>
      </c>
      <c r="B22" s="80" t="s">
        <v>97</v>
      </c>
      <c r="C22" s="80" t="s">
        <v>98</v>
      </c>
      <c r="D22" s="80" t="s">
        <v>99</v>
      </c>
      <c r="E22" s="81" t="s">
        <v>100</v>
      </c>
      <c r="F22" s="80" t="s">
        <v>101</v>
      </c>
      <c r="G22" s="82"/>
    </row>
    <row r="23" spans="1:8" ht="15">
      <c r="A23" s="83">
        <v>1</v>
      </c>
      <c r="B23" s="84">
        <v>0</v>
      </c>
      <c r="C23" s="84">
        <v>588776.84</v>
      </c>
      <c r="D23" s="84">
        <v>564310.28</v>
      </c>
      <c r="E23" s="84">
        <v>60516.6</v>
      </c>
      <c r="F23" s="84">
        <f>B23+C23-D23</f>
        <v>24466.55999999994</v>
      </c>
      <c r="G23" s="85"/>
      <c r="H23" s="49"/>
    </row>
    <row r="24" spans="1:8" ht="12.75">
      <c r="A24" s="29"/>
      <c r="B24" s="29"/>
      <c r="C24" s="79"/>
      <c r="D24" s="79"/>
      <c r="E24" s="49"/>
      <c r="F24" s="49"/>
      <c r="G24" s="49"/>
      <c r="H24" s="49"/>
    </row>
    <row r="25" spans="1:5" ht="90">
      <c r="A25" s="80" t="s">
        <v>96</v>
      </c>
      <c r="B25" s="80" t="s">
        <v>102</v>
      </c>
      <c r="C25" s="80" t="s">
        <v>103</v>
      </c>
      <c r="D25" s="80" t="s">
        <v>104</v>
      </c>
      <c r="E25" s="80" t="s">
        <v>105</v>
      </c>
    </row>
    <row r="26" spans="1:8" ht="15">
      <c r="A26" s="86">
        <v>1</v>
      </c>
      <c r="B26" s="87">
        <v>0</v>
      </c>
      <c r="C26" s="87">
        <f>+D23+E23</f>
        <v>624826.88</v>
      </c>
      <c r="D26" s="87">
        <v>700588</v>
      </c>
      <c r="E26" s="87">
        <f>+B26+C26-D26</f>
        <v>-75761.12</v>
      </c>
      <c r="F26" s="49"/>
      <c r="G26" s="49"/>
      <c r="H26" s="49"/>
    </row>
    <row r="27" spans="1:8" ht="12.75">
      <c r="A27" s="29"/>
      <c r="B27" s="29"/>
      <c r="C27" s="79"/>
      <c r="D27" s="79"/>
      <c r="E27" s="49"/>
      <c r="F27" s="49"/>
      <c r="G27" s="49"/>
      <c r="H27" s="49"/>
    </row>
    <row r="30" ht="12.75">
      <c r="E30" s="88"/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2011-03-25T07:18:52Z</dcterms:created>
  <dcterms:modified xsi:type="dcterms:W3CDTF">2013-04-16T12:35:12Z</dcterms:modified>
  <cp:category/>
  <cp:version/>
  <cp:contentType/>
  <cp:contentStatus/>
</cp:coreProperties>
</file>