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<sst xmlns="http://schemas.openxmlformats.org/spreadsheetml/2006/main" count="103" uniqueCount="94">
  <si>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</si>
  <si>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</si>
  <si>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</si>
  <si>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</si>
  <si>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</si>
  <si>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</si>
  <si>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</si>
  <si>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</si>
  <si>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</si>
  <si>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</si>
  <si>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</si>
  <si>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</si>
  <si>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</si>
  <si>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</si>
  <si>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</si>
  <si>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</si>
  <si>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</si>
  <si>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</si>
  <si>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</si>
  <si>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</si>
  <si>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</si>
  <si>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</si>
  <si>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</si>
  <si>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</si>
  <si>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</si>
  <si>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</si>
  <si>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</si>
  <si>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</si>
  <si>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</si>
  <si>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</si>
  <si>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</si>
  <si>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</si>
  <si>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</si>
  <si>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</si>
  <si>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</si>
  <si>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</si>
  <si>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</si>
  <si>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ОАО"ТСК", ОАО "Сертоловский Водоканал", ООО"ЦБИ"</t>
  </si>
  <si>
    <t xml:space="preserve"> ООО"Технострой-3"</t>
  </si>
  <si>
    <t>Остаток на 01.01.2011г., тыс.руб. (получено)</t>
  </si>
  <si>
    <t>ООО "Уют-Сервис", договор управления № Н/2011-111 от 01.12.2011г.</t>
  </si>
  <si>
    <t>имущества жилого дома № 7  по ул. Молодежная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</si>
  <si>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</si>
  <si>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</si>
  <si>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</si>
  <si>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</si>
  <si>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 xml:space="preserve">Поступило от ООО "Домашние сети" за размещение интернет оборудования 6480,00 руб. </t>
  </si>
  <si>
    <t>Общая задолженность по дому  на 01.01.2013г.</t>
  </si>
  <si>
    <t>№7  по ул. Молодежная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</si>
  <si>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</si>
  <si>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</si>
  <si>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99,50 </t>
    </r>
    <r>
      <rPr>
        <sz val="10"/>
        <rFont val="Arial Cyr"/>
        <family val="0"/>
      </rPr>
      <t>тыс.рублей, в том числе:</t>
    </r>
  </si>
  <si>
    <t>ремонт фасада (швы) - 7,22 т.р.</t>
  </si>
  <si>
    <t>ремонт ЦО, ГВС, ХВС - 20,10 т.р.</t>
  </si>
  <si>
    <t>очистка кровли от снега - 36,96 т.р.</t>
  </si>
  <si>
    <t>уборка чердака от ТБО и КГО - 5,60 т.р.</t>
  </si>
  <si>
    <t>косметический ремонт щитовой - 19,81 т.р.</t>
  </si>
  <si>
    <t>ремонт примыканий к вент. и лифт. шахте - 2,70 т.р.</t>
  </si>
  <si>
    <t>ремонт контейнера - 2,86 т.р.</t>
  </si>
  <si>
    <t>смена розетки, провод АВВГ - 1.45 т.р.</t>
  </si>
  <si>
    <t>окраска баков - 2.25 т.р.</t>
  </si>
  <si>
    <t>смена замка навесного - 0.55 т.р.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</si>
  <si>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</si>
  <si>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</si>
  <si>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</si>
  <si>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</si>
  <si>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</si>
  <si>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</si>
  <si>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</si>
  <si>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</si>
  <si>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</si>
  <si>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</si>
  <si>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</si>
  <si>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</si>
  <si>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</si>
  <si>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</si>
  <si>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</si>
  <si>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д.7</t>
  </si>
  <si>
    <t>замена стояков ХВС и ГВС</t>
  </si>
  <si>
    <t>1 шт.</t>
  </si>
  <si>
    <t>герметизация швов</t>
  </si>
  <si>
    <t>10 м.п.</t>
  </si>
  <si>
    <t>Всего</t>
  </si>
  <si>
    <t>№ п/п</t>
  </si>
  <si>
    <t>Задолженность населения на 01.05.2012г., руб.</t>
  </si>
  <si>
    <t>Начислено за 2012 год, руб.</t>
  </si>
  <si>
    <t>Оплачено населением за 2012 год, руб.</t>
  </si>
  <si>
    <t>Доля МО Сертолово, руб.</t>
  </si>
  <si>
    <t>Задолженность населения на 01.01.2013г., руб.</t>
  </si>
  <si>
    <t>Остаток средств  на лицевом счете на 01.05.2012г., руб.</t>
  </si>
  <si>
    <t>Оплачено населением и МО Сертолово за 2012 год, руб.</t>
  </si>
  <si>
    <t>Израсходованно, руб.</t>
  </si>
  <si>
    <t>Остаток средств  на лицевом счете на 01.01.2013г., руб.</t>
  </si>
  <si>
    <t>Отчет о реализации программы капитального ремонта жилого фонда ООО "УЮТ-СЕРВИС" за период с 01 мая 2012г. по 31 декабря 2012г.  по адресу г.Сертолово, ул. Молодежная, д.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</si>
</sst>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tabSelected="1" zoomScalePageLayoutView="0" workbookViewId="0" topLeftCell="C5">
      <selection activeCell="G20" sqref="G2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9" customWidth="1"/>
    <col min="4" max="4" width="14.375" style="29" customWidth="1"/>
    <col min="5" max="5" width="12.625" style="29" customWidth="1"/>
    <col min="6" max="6" width="13.25390625" style="29" customWidth="1"/>
    <col min="7" max="7" width="11.875" style="29" customWidth="1"/>
    <col min="8" max="8" width="14.375" style="29" customWidth="1"/>
    <col min="9" max="9" width="33.375" style="29" customWidth="1"/>
    <col min="10" max="10" width="10.753906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9" t="s">
        <v>1</v>
      </c>
      <c r="D5" s="89"/>
      <c r="E5" s="89"/>
      <c r="F5" s="89"/>
      <c r="G5" s="89"/>
      <c r="H5" s="89"/>
      <c r="I5" s="89"/>
    </row>
    <row r="6" spans="3:9" ht="12.75">
      <c r="C6" s="88" t="s">
        <v>2</v>
      </c>
      <c r="D6" s="88"/>
      <c r="E6" s="88"/>
      <c r="F6" s="88"/>
      <c r="G6" s="88"/>
      <c r="H6" s="88"/>
      <c r="I6" s="88"/>
    </row>
    <row r="7" spans="3:9" ht="12.75">
      <c r="C7" s="88" t="s">
        <v>41</v>
      </c>
      <c r="D7" s="88"/>
      <c r="E7" s="88"/>
      <c r="F7" s="88"/>
      <c r="G7" s="88"/>
      <c r="H7" s="88"/>
      <c r="I7" s="88"/>
    </row>
    <row r="8" spans="3:9" ht="6" customHeight="1" thickBot="1">
      <c r="C8" s="90"/>
      <c r="D8" s="90"/>
      <c r="E8" s="90"/>
      <c r="F8" s="90"/>
      <c r="G8" s="90"/>
      <c r="H8" s="90"/>
      <c r="I8" s="90"/>
    </row>
    <row r="9" spans="3:9" ht="50.25" customHeight="1" thickBot="1">
      <c r="C9" s="9" t="s">
        <v>3</v>
      </c>
      <c r="D9" s="10" t="s">
        <v>42</v>
      </c>
      <c r="E9" s="11" t="s">
        <v>43</v>
      </c>
      <c r="F9" s="11" t="s">
        <v>44</v>
      </c>
      <c r="G9" s="11" t="s">
        <v>4</v>
      </c>
      <c r="H9" s="11" t="s">
        <v>45</v>
      </c>
      <c r="I9" s="10" t="s">
        <v>5</v>
      </c>
    </row>
    <row r="10" spans="3:9" ht="13.5" customHeight="1" thickBot="1">
      <c r="C10" s="91" t="s">
        <v>6</v>
      </c>
      <c r="D10" s="92"/>
      <c r="E10" s="92"/>
      <c r="F10" s="92"/>
      <c r="G10" s="92"/>
      <c r="H10" s="92"/>
      <c r="I10" s="93"/>
    </row>
    <row r="11" spans="3:9" ht="13.5" customHeight="1" thickBot="1">
      <c r="C11" s="12" t="s">
        <v>7</v>
      </c>
      <c r="D11" s="13">
        <v>128343.80000000002</v>
      </c>
      <c r="E11" s="14">
        <f>1523118.43+2234627.64-175.8</f>
        <v>3757570.2700000005</v>
      </c>
      <c r="F11" s="14">
        <f>1632291.65+2034630.87</f>
        <v>3666922.52</v>
      </c>
      <c r="G11" s="14">
        <v>3725523.88</v>
      </c>
      <c r="H11" s="14">
        <f>+D11+E11-F11</f>
        <v>218991.55000000028</v>
      </c>
      <c r="I11" s="94" t="s">
        <v>37</v>
      </c>
    </row>
    <row r="12" spans="3:9" ht="13.5" customHeight="1" thickBot="1">
      <c r="C12" s="12" t="s">
        <v>8</v>
      </c>
      <c r="D12" s="13">
        <v>0</v>
      </c>
      <c r="E12" s="15">
        <f>502426.33-3458.4+746424.31-37381.23</f>
        <v>1208011.01</v>
      </c>
      <c r="F12" s="15">
        <f>492857.08+638890.65</f>
        <v>1131747.73</v>
      </c>
      <c r="G12" s="14">
        <v>1125496.25</v>
      </c>
      <c r="H12" s="14">
        <f>+D12+E12-F12</f>
        <v>76263.28000000003</v>
      </c>
      <c r="I12" s="95"/>
    </row>
    <row r="13" spans="3:9" ht="13.5" customHeight="1" thickBot="1">
      <c r="C13" s="12" t="s">
        <v>9</v>
      </c>
      <c r="D13" s="13">
        <v>0</v>
      </c>
      <c r="E13" s="15">
        <f>550009.4-23844.79+272474.4-1758.75+0.05</f>
        <v>796880.31</v>
      </c>
      <c r="F13" s="15">
        <f>481206.08+267298.41-0.01</f>
        <v>748504.48</v>
      </c>
      <c r="G13" s="14">
        <f>+E13</f>
        <v>796880.31</v>
      </c>
      <c r="H13" s="14">
        <f>+D13+E13-F13</f>
        <v>48375.830000000075</v>
      </c>
      <c r="I13" s="95"/>
    </row>
    <row r="14" spans="3:9" ht="13.5" customHeight="1" thickBot="1">
      <c r="C14" s="12" t="s">
        <v>10</v>
      </c>
      <c r="D14" s="13">
        <v>0</v>
      </c>
      <c r="E14" s="15">
        <f>185285.57-8048.79+91780.43-592.4+98448.38-4718.7+61307.14-356.62</f>
        <v>423105.00999999995</v>
      </c>
      <c r="F14" s="15">
        <f>162086.9+90036.98+84126.98+60202</f>
        <v>396452.86</v>
      </c>
      <c r="G14" s="14">
        <f>+E14</f>
        <v>423105.00999999995</v>
      </c>
      <c r="H14" s="14">
        <f>+D14+E14-F14</f>
        <v>26652.149999999965</v>
      </c>
      <c r="I14" s="96"/>
    </row>
    <row r="15" spans="3:9" ht="13.5" customHeight="1" thickBot="1">
      <c r="C15" s="12" t="s">
        <v>11</v>
      </c>
      <c r="D15" s="16">
        <f>SUM(D11:D14)</f>
        <v>128343.80000000002</v>
      </c>
      <c r="E15" s="16">
        <f>SUM(E11:E14)</f>
        <v>6185566.6</v>
      </c>
      <c r="F15" s="16">
        <f>SUM(F11:F14)</f>
        <v>5943627.590000001</v>
      </c>
      <c r="G15" s="16">
        <f>SUM(G11:G14)</f>
        <v>6071005.449999999</v>
      </c>
      <c r="H15" s="16">
        <f>SUM(H11:H14)</f>
        <v>370282.81000000035</v>
      </c>
      <c r="I15" s="12"/>
    </row>
    <row r="16" spans="3:9" ht="13.5" customHeight="1" thickBot="1">
      <c r="C16" s="92" t="s">
        <v>12</v>
      </c>
      <c r="D16" s="92"/>
      <c r="E16" s="92"/>
      <c r="F16" s="92"/>
      <c r="G16" s="92"/>
      <c r="H16" s="92"/>
      <c r="I16" s="92"/>
    </row>
    <row r="17" spans="3:9" ht="38.25" customHeight="1" thickBot="1">
      <c r="C17" s="17" t="s">
        <v>3</v>
      </c>
      <c r="D17" s="10" t="s">
        <v>42</v>
      </c>
      <c r="E17" s="11" t="s">
        <v>43</v>
      </c>
      <c r="F17" s="11" t="s">
        <v>44</v>
      </c>
      <c r="G17" s="11" t="s">
        <v>4</v>
      </c>
      <c r="H17" s="11" t="s">
        <v>45</v>
      </c>
      <c r="I17" s="18" t="s">
        <v>13</v>
      </c>
    </row>
    <row r="18" spans="3:9" ht="13.5" customHeight="1" thickBot="1">
      <c r="C18" s="9" t="s">
        <v>14</v>
      </c>
      <c r="D18" s="19">
        <v>80184.20000000001</v>
      </c>
      <c r="E18" s="20">
        <v>2309394.17</v>
      </c>
      <c r="F18" s="20">
        <v>2256857.8</v>
      </c>
      <c r="G18" s="20">
        <f>+E18</f>
        <v>2309394.17</v>
      </c>
      <c r="H18" s="20">
        <f aca="true" t="shared" si="0" ref="H18:H24">+D18+E18-F18</f>
        <v>132720.5700000003</v>
      </c>
      <c r="I18" s="82" t="s">
        <v>40</v>
      </c>
    </row>
    <row r="19" spans="3:9" ht="14.25" customHeight="1" thickBot="1">
      <c r="C19" s="12" t="s">
        <v>15</v>
      </c>
      <c r="D19" s="13">
        <v>12712.130000000001</v>
      </c>
      <c r="E19" s="14">
        <v>402705.6</v>
      </c>
      <c r="F19" s="14">
        <v>390084.96</v>
      </c>
      <c r="G19" s="20">
        <v>99499.8</v>
      </c>
      <c r="H19" s="20">
        <f t="shared" si="0"/>
        <v>25332.76999999996</v>
      </c>
      <c r="I19" s="83"/>
    </row>
    <row r="20" spans="3:9" ht="13.5" customHeight="1" thickBot="1">
      <c r="C20" s="17" t="s">
        <v>16</v>
      </c>
      <c r="D20" s="21">
        <v>0</v>
      </c>
      <c r="E20" s="14">
        <v>367483.26</v>
      </c>
      <c r="F20" s="14">
        <v>338877.76</v>
      </c>
      <c r="G20" s="20">
        <v>32032</v>
      </c>
      <c r="H20" s="20">
        <f t="shared" si="0"/>
        <v>28605.5</v>
      </c>
      <c r="I20" s="22"/>
    </row>
    <row r="21" spans="3:9" ht="12.75" customHeight="1" thickBot="1">
      <c r="C21" s="12" t="s">
        <v>17</v>
      </c>
      <c r="D21" s="13">
        <v>10979.37</v>
      </c>
      <c r="E21" s="14">
        <v>322171.18</v>
      </c>
      <c r="F21" s="14">
        <v>314505.23</v>
      </c>
      <c r="G21" s="20">
        <f>+E21</f>
        <v>322171.18</v>
      </c>
      <c r="H21" s="20">
        <f t="shared" si="0"/>
        <v>18645.320000000007</v>
      </c>
      <c r="I21" s="22" t="s">
        <v>18</v>
      </c>
    </row>
    <row r="22" spans="3:9" ht="13.5" customHeight="1" thickBot="1">
      <c r="C22" s="12" t="s">
        <v>19</v>
      </c>
      <c r="D22" s="13">
        <v>16525.550000000003</v>
      </c>
      <c r="E22" s="14">
        <v>482884.67</v>
      </c>
      <c r="F22" s="14">
        <v>471244.56</v>
      </c>
      <c r="G22" s="20">
        <v>405901.04</v>
      </c>
      <c r="H22" s="20">
        <f t="shared" si="0"/>
        <v>28165.659999999974</v>
      </c>
      <c r="I22" s="22" t="s">
        <v>20</v>
      </c>
    </row>
    <row r="23" spans="3:9" ht="13.5" customHeight="1" thickBot="1">
      <c r="C23" s="12" t="s">
        <v>21</v>
      </c>
      <c r="D23" s="13">
        <v>831.4299999999998</v>
      </c>
      <c r="E23" s="15">
        <v>23677.49</v>
      </c>
      <c r="F23" s="15">
        <v>23163.73</v>
      </c>
      <c r="G23" s="20">
        <f>+E23</f>
        <v>23677.49</v>
      </c>
      <c r="H23" s="20">
        <f t="shared" si="0"/>
        <v>1345.1900000000023</v>
      </c>
      <c r="I23" s="31" t="s">
        <v>22</v>
      </c>
    </row>
    <row r="24" spans="3:9" ht="13.5" customHeight="1" thickBot="1">
      <c r="C24" s="17" t="s">
        <v>23</v>
      </c>
      <c r="D24" s="13">
        <v>7563.440000000002</v>
      </c>
      <c r="E24" s="15">
        <v>307451.24</v>
      </c>
      <c r="F24" s="15">
        <v>295707.36</v>
      </c>
      <c r="G24" s="20">
        <f>+E24</f>
        <v>307451.24</v>
      </c>
      <c r="H24" s="20">
        <f t="shared" si="0"/>
        <v>19307.320000000007</v>
      </c>
      <c r="I24" s="22"/>
    </row>
    <row r="25" spans="3:9" ht="13.5" customHeight="1" thickBot="1">
      <c r="C25" s="12" t="s">
        <v>24</v>
      </c>
      <c r="D25" s="13">
        <v>2542.65</v>
      </c>
      <c r="E25" s="15">
        <v>74160.38</v>
      </c>
      <c r="F25" s="15">
        <v>72384.91</v>
      </c>
      <c r="G25" s="20">
        <f>+E25</f>
        <v>74160.38</v>
      </c>
      <c r="H25" s="20">
        <f>+D25+E25-F25</f>
        <v>4318.119999999995</v>
      </c>
      <c r="I25" s="31" t="s">
        <v>38</v>
      </c>
    </row>
    <row r="26" spans="3:9" s="24" customFormat="1" ht="13.5" customHeight="1" thickBot="1">
      <c r="C26" s="12" t="s">
        <v>11</v>
      </c>
      <c r="D26" s="16">
        <f>SUM(D18:D25)</f>
        <v>131338.77000000002</v>
      </c>
      <c r="E26" s="16">
        <f>SUM(E18:E25)</f>
        <v>4289927.99</v>
      </c>
      <c r="F26" s="16">
        <f>SUM(F18:F25)</f>
        <v>4162826.3099999996</v>
      </c>
      <c r="G26" s="16">
        <f>SUM(G18:G25)</f>
        <v>3574287.3</v>
      </c>
      <c r="H26" s="16">
        <f>SUM(H18:H25)</f>
        <v>258440.45000000024</v>
      </c>
      <c r="I26" s="23"/>
    </row>
    <row r="27" spans="3:9" ht="13.5" customHeight="1" thickBot="1">
      <c r="C27" s="84" t="s">
        <v>25</v>
      </c>
      <c r="D27" s="84"/>
      <c r="E27" s="84"/>
      <c r="F27" s="84"/>
      <c r="G27" s="84"/>
      <c r="H27" s="84"/>
      <c r="I27" s="84"/>
    </row>
    <row r="28" spans="3:9" ht="26.25" customHeight="1" thickBot="1">
      <c r="C28" s="26" t="s">
        <v>26</v>
      </c>
      <c r="D28" s="85" t="s">
        <v>46</v>
      </c>
      <c r="E28" s="86"/>
      <c r="F28" s="86"/>
      <c r="G28" s="86"/>
      <c r="H28" s="87"/>
      <c r="I28" s="25" t="s">
        <v>27</v>
      </c>
    </row>
    <row r="29" spans="3:8" ht="26.25" customHeight="1">
      <c r="C29" s="27" t="s">
        <v>47</v>
      </c>
      <c r="D29" s="27"/>
      <c r="E29" s="27"/>
      <c r="F29" s="27"/>
      <c r="G29" s="27"/>
      <c r="H29" s="28">
        <f>+H15+H26</f>
        <v>628723.2600000006</v>
      </c>
    </row>
    <row r="30" spans="3:9" ht="12" customHeight="1">
      <c r="C30" s="36"/>
      <c r="D30" s="36"/>
      <c r="F30" s="37"/>
      <c r="G30" s="37"/>
      <c r="H30" s="37"/>
      <c r="I30" s="37"/>
    </row>
    <row r="31" ht="12.75" customHeight="1">
      <c r="C31" s="38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36"/>
      <c r="D33" s="39"/>
      <c r="E33" s="39"/>
      <c r="F33" s="39"/>
    </row>
  </sheetData>
  <sheetProtection/>
  <mergeCells count="10">
    <mergeCell ref="I18:I19"/>
    <mergeCell ref="C27:I27"/>
    <mergeCell ref="D28:H28"/>
    <mergeCell ref="C6:I6"/>
    <mergeCell ref="C5:I5"/>
    <mergeCell ref="C7:I7"/>
    <mergeCell ref="C8:I8"/>
    <mergeCell ref="C10:I10"/>
    <mergeCell ref="I11:I14"/>
    <mergeCell ref="C16:I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20" zoomScaleSheetLayoutView="120" zoomScalePageLayoutView="0" workbookViewId="0" topLeftCell="A1">
      <selection activeCell="G5" sqref="G5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97" t="s">
        <v>28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97" t="s">
        <v>29</v>
      </c>
      <c r="B2" s="97"/>
      <c r="C2" s="97"/>
      <c r="D2" s="97"/>
      <c r="E2" s="97"/>
      <c r="F2" s="97"/>
      <c r="G2" s="97"/>
      <c r="H2" s="97"/>
      <c r="I2" s="97"/>
    </row>
    <row r="3" spans="1:9" ht="12.75">
      <c r="A3" s="97" t="s">
        <v>48</v>
      </c>
      <c r="B3" s="97"/>
      <c r="C3" s="97"/>
      <c r="D3" s="97"/>
      <c r="E3" s="97"/>
      <c r="F3" s="97"/>
      <c r="G3" s="97"/>
      <c r="H3" s="97"/>
      <c r="I3" s="97"/>
    </row>
    <row r="4" spans="1:9" ht="51">
      <c r="A4" s="32" t="s">
        <v>30</v>
      </c>
      <c r="B4" s="32" t="s">
        <v>49</v>
      </c>
      <c r="C4" s="33" t="s">
        <v>39</v>
      </c>
      <c r="D4" s="33" t="s">
        <v>31</v>
      </c>
      <c r="E4" s="33" t="s">
        <v>32</v>
      </c>
      <c r="F4" s="33" t="s">
        <v>33</v>
      </c>
      <c r="G4" s="33" t="s">
        <v>34</v>
      </c>
      <c r="H4" s="32" t="s">
        <v>50</v>
      </c>
      <c r="I4" s="32" t="s">
        <v>35</v>
      </c>
    </row>
    <row r="5" spans="1:9" ht="15">
      <c r="A5" s="34" t="s">
        <v>36</v>
      </c>
      <c r="B5" s="35">
        <v>29.77615</v>
      </c>
      <c r="C5" s="35">
        <v>0</v>
      </c>
      <c r="D5" s="35">
        <v>402.7056</v>
      </c>
      <c r="E5" s="35">
        <v>390.08496</v>
      </c>
      <c r="F5" s="35">
        <v>6.48</v>
      </c>
      <c r="G5" s="35">
        <v>99.4998</v>
      </c>
      <c r="H5" s="35">
        <v>25.33277</v>
      </c>
      <c r="I5" s="35">
        <f>B5+D5+F5-G5</f>
        <v>339.46195000000006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9" spans="4:6" ht="12.75">
      <c r="D19" s="30"/>
      <c r="E19" s="30"/>
      <c r="F19" s="30"/>
    </row>
    <row r="20" spans="4:6" ht="12.75">
      <c r="D20" s="30"/>
      <c r="E20" s="30"/>
      <c r="F20" s="30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625" style="0" customWidth="1"/>
    <col min="2" max="2" width="20.25390625" style="0" customWidth="1"/>
    <col min="3" max="3" width="38.37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3.625" style="0" customWidth="1"/>
  </cols>
  <sheetData>
    <row r="1" spans="1:7" ht="30.75" customHeight="1">
      <c r="A1" s="98" t="s">
        <v>93</v>
      </c>
      <c r="B1" s="98"/>
      <c r="C1" s="98"/>
      <c r="D1" s="98"/>
      <c r="E1" s="98"/>
      <c r="F1" s="98"/>
      <c r="G1" s="98"/>
    </row>
    <row r="2" spans="1:7" ht="29.25" customHeight="1" thickBot="1">
      <c r="A2" s="99"/>
      <c r="B2" s="99"/>
      <c r="C2" s="99"/>
      <c r="D2" s="99"/>
      <c r="E2" s="99"/>
      <c r="F2" s="99"/>
      <c r="G2" s="99"/>
    </row>
    <row r="3" spans="1:7" ht="13.5" thickBot="1">
      <c r="A3" s="40"/>
      <c r="B3" s="41"/>
      <c r="C3" s="42"/>
      <c r="D3" s="41"/>
      <c r="E3" s="41"/>
      <c r="F3" s="100" t="s">
        <v>62</v>
      </c>
      <c r="G3" s="101"/>
    </row>
    <row r="4" spans="1:7" ht="12.75">
      <c r="A4" s="43" t="s">
        <v>63</v>
      </c>
      <c r="B4" s="44" t="s">
        <v>64</v>
      </c>
      <c r="C4" s="45" t="s">
        <v>65</v>
      </c>
      <c r="D4" s="44" t="s">
        <v>66</v>
      </c>
      <c r="E4" s="46" t="s">
        <v>67</v>
      </c>
      <c r="F4" s="46"/>
      <c r="G4" s="46"/>
    </row>
    <row r="5" spans="1:7" ht="12.75">
      <c r="A5" s="43" t="s">
        <v>68</v>
      </c>
      <c r="B5" s="44"/>
      <c r="C5" s="45"/>
      <c r="D5" s="44" t="s">
        <v>69</v>
      </c>
      <c r="E5" s="44" t="s">
        <v>70</v>
      </c>
      <c r="F5" s="44" t="s">
        <v>71</v>
      </c>
      <c r="G5" s="44" t="s">
        <v>72</v>
      </c>
    </row>
    <row r="6" spans="1:7" ht="12.75">
      <c r="A6" s="43"/>
      <c r="B6" s="44"/>
      <c r="C6" s="45"/>
      <c r="D6" s="44" t="s">
        <v>73</v>
      </c>
      <c r="E6" s="44"/>
      <c r="F6" s="44" t="s">
        <v>74</v>
      </c>
      <c r="G6" s="44" t="s">
        <v>75</v>
      </c>
    </row>
    <row r="7" spans="1:7" ht="12.75">
      <c r="A7" s="48"/>
      <c r="B7" s="47"/>
      <c r="C7" s="30"/>
      <c r="D7" s="47"/>
      <c r="E7" s="47"/>
      <c r="F7" s="47"/>
      <c r="G7" s="44" t="s">
        <v>76</v>
      </c>
    </row>
    <row r="8" spans="1:7" ht="4.5" customHeight="1" thickBot="1">
      <c r="A8" s="49"/>
      <c r="B8" s="50"/>
      <c r="C8" s="51"/>
      <c r="D8" s="50"/>
      <c r="E8" s="50"/>
      <c r="F8" s="50"/>
      <c r="G8" s="50"/>
    </row>
    <row r="9" spans="1:7" ht="12.75">
      <c r="A9" s="41"/>
      <c r="B9" s="52"/>
      <c r="C9" s="42"/>
      <c r="D9" s="41"/>
      <c r="E9" s="52"/>
      <c r="F9" s="52"/>
      <c r="G9" s="52"/>
    </row>
    <row r="10" spans="1:7" ht="12.75">
      <c r="A10" s="44">
        <v>1</v>
      </c>
      <c r="B10" s="53" t="s">
        <v>77</v>
      </c>
      <c r="C10" s="43" t="s">
        <v>78</v>
      </c>
      <c r="D10" s="44" t="s">
        <v>79</v>
      </c>
      <c r="E10" s="54">
        <v>210</v>
      </c>
      <c r="F10" s="55">
        <f>E10*0.105-0.05</f>
        <v>22</v>
      </c>
      <c r="G10" s="55">
        <f>+E10-F10</f>
        <v>188</v>
      </c>
    </row>
    <row r="11" spans="1:7" ht="12.75">
      <c r="A11" s="44"/>
      <c r="B11" s="53"/>
      <c r="C11" s="45" t="s">
        <v>80</v>
      </c>
      <c r="D11" s="44" t="s">
        <v>81</v>
      </c>
      <c r="E11" s="54">
        <v>10.032</v>
      </c>
      <c r="F11" s="54">
        <f>E11</f>
        <v>10.032</v>
      </c>
      <c r="G11" s="55">
        <f>+E11-F11</f>
        <v>0</v>
      </c>
    </row>
    <row r="12" spans="1:7" ht="2.25" customHeight="1">
      <c r="A12" s="44"/>
      <c r="B12" s="53"/>
      <c r="C12" s="45"/>
      <c r="D12" s="44"/>
      <c r="E12" s="56"/>
      <c r="F12" s="57"/>
      <c r="G12" s="55"/>
    </row>
    <row r="13" spans="1:7" ht="12.75">
      <c r="A13" s="44"/>
      <c r="B13" s="53"/>
      <c r="C13" s="58" t="s">
        <v>82</v>
      </c>
      <c r="D13" s="59"/>
      <c r="E13" s="60">
        <f>SUM(E10:E12)</f>
        <v>220.032</v>
      </c>
      <c r="F13" s="60">
        <f>SUM(F10:F12)</f>
        <v>32.032</v>
      </c>
      <c r="G13" s="60">
        <f>SUM(G10:G12)</f>
        <v>188</v>
      </c>
    </row>
    <row r="14" spans="1:7" ht="4.5" customHeight="1" thickBot="1">
      <c r="A14" s="61"/>
      <c r="B14" s="62"/>
      <c r="C14" s="63"/>
      <c r="D14" s="64"/>
      <c r="E14" s="56"/>
      <c r="F14" s="56"/>
      <c r="G14" s="56"/>
    </row>
    <row r="15" spans="1:7" ht="6.75" customHeight="1">
      <c r="A15" s="41"/>
      <c r="B15" s="52"/>
      <c r="C15" s="65"/>
      <c r="D15" s="65"/>
      <c r="E15" s="66"/>
      <c r="F15" s="66"/>
      <c r="G15" s="66"/>
    </row>
    <row r="16" spans="1:7" ht="12.75">
      <c r="A16" s="47"/>
      <c r="B16" s="67" t="s">
        <v>11</v>
      </c>
      <c r="C16" s="68"/>
      <c r="D16" s="68"/>
      <c r="E16" s="69">
        <f>E13</f>
        <v>220.032</v>
      </c>
      <c r="F16" s="69">
        <f>F13</f>
        <v>32.032</v>
      </c>
      <c r="G16" s="69">
        <f>G13</f>
        <v>188</v>
      </c>
    </row>
    <row r="17" spans="1:7" ht="7.5" customHeight="1" thickBot="1">
      <c r="A17" s="50"/>
      <c r="B17" s="70"/>
      <c r="C17" s="71"/>
      <c r="D17" s="71"/>
      <c r="E17" s="72"/>
      <c r="F17" s="72"/>
      <c r="G17" s="72"/>
    </row>
    <row r="18" spans="1:7" ht="12.75">
      <c r="A18" s="30"/>
      <c r="B18" s="30"/>
      <c r="C18" s="73"/>
      <c r="D18" s="73"/>
      <c r="E18" s="45"/>
      <c r="F18" s="45"/>
      <c r="G18" s="45"/>
    </row>
    <row r="19" spans="1:7" ht="63.75" customHeight="1">
      <c r="A19" s="74" t="s">
        <v>83</v>
      </c>
      <c r="B19" s="74" t="s">
        <v>84</v>
      </c>
      <c r="C19" s="74" t="s">
        <v>85</v>
      </c>
      <c r="D19" s="74" t="s">
        <v>86</v>
      </c>
      <c r="E19" s="75" t="s">
        <v>87</v>
      </c>
      <c r="F19" s="74" t="s">
        <v>88</v>
      </c>
      <c r="G19" s="76"/>
    </row>
    <row r="20" spans="1:7" ht="15">
      <c r="A20" s="77">
        <v>1</v>
      </c>
      <c r="B20" s="78">
        <v>0</v>
      </c>
      <c r="C20" s="78">
        <v>367483.26</v>
      </c>
      <c r="D20" s="78">
        <v>338877.76</v>
      </c>
      <c r="E20" s="78">
        <v>46422.75</v>
      </c>
      <c r="F20" s="78">
        <f>+B20+C20-D20</f>
        <v>28605.5</v>
      </c>
      <c r="G20" s="79"/>
    </row>
    <row r="21" spans="1:7" ht="12.75">
      <c r="A21" s="30"/>
      <c r="B21" s="30"/>
      <c r="C21" s="73"/>
      <c r="D21" s="73"/>
      <c r="E21" s="45"/>
      <c r="F21" s="45"/>
      <c r="G21" s="45"/>
    </row>
    <row r="22" spans="1:5" ht="90">
      <c r="A22" s="74" t="s">
        <v>83</v>
      </c>
      <c r="B22" s="74" t="s">
        <v>89</v>
      </c>
      <c r="C22" s="74" t="s">
        <v>90</v>
      </c>
      <c r="D22" s="74" t="s">
        <v>91</v>
      </c>
      <c r="E22" s="74" t="s">
        <v>92</v>
      </c>
    </row>
    <row r="23" spans="1:5" ht="15">
      <c r="A23" s="80">
        <v>1</v>
      </c>
      <c r="B23" s="81">
        <v>0</v>
      </c>
      <c r="C23" s="81">
        <f>+D20+E20</f>
        <v>385300.51</v>
      </c>
      <c r="D23" s="81">
        <v>32032</v>
      </c>
      <c r="E23" s="81">
        <f>+B23+C23-D23</f>
        <v>353268.51</v>
      </c>
    </row>
    <row r="24" spans="1:5" ht="12.75">
      <c r="A24" s="30"/>
      <c r="B24" s="30"/>
      <c r="C24" s="73"/>
      <c r="D24" s="73"/>
      <c r="E24" s="45"/>
    </row>
  </sheetData>
  <sheetProtection/>
  <mergeCells count="2">
    <mergeCell ref="A1:G2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2011-03-25T07:28:13Z</dcterms:created>
  <dcterms:modified xsi:type="dcterms:W3CDTF">2013-04-16T12:42:06Z</dcterms:modified>
  <cp:category/>
  <cp:version/>
  <cp:contentType/>
  <cp:contentStatus/>
</cp:coreProperties>
</file>