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<sst xmlns="http://schemas.openxmlformats.org/spreadsheetml/2006/main" count="113" uniqueCount="104">
  <si>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</si>
  <si>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</si>
  <si>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</si>
  <si>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</si>
  <si>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</si>
  <si>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</si>
  <si>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</si>
  <si>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</si>
  <si>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</si>
  <si>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</si>
  <si>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</si>
  <si>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</si>
  <si>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</si>
  <si>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</si>
  <si>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</si>
  <si>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</si>
  <si>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</si>
  <si>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</si>
  <si>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</si>
  <si>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</si>
  <si>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</si>
  <si>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</si>
  <si>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</si>
  <si>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</si>
  <si>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</si>
  <si>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</si>
  <si>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</si>
  <si>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</si>
  <si>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</si>
  <si>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</si>
  <si>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</si>
  <si>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</si>
  <si>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</si>
  <si>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</si>
  <si>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</si>
  <si>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</si>
  <si>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</si>
  <si>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ОАО"ТСК", ОАО "Сертоловский Водоканал", ООО"ЦБИ"</t>
  </si>
  <si>
    <t xml:space="preserve"> ООО"Технострой-3"</t>
  </si>
  <si>
    <t>Остаток на 01.01.2011г., тыс.руб. (получено)</t>
  </si>
  <si>
    <t>ООО "Уют-Сервис", договор управления № Н/2011-104 от 01.07.2011г.</t>
  </si>
  <si>
    <t>имущества жилого дома № 11/2  по ул. Ветеранов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</si>
  <si>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</si>
  <si>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</si>
  <si>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</si>
  <si>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</si>
  <si>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страхование</t>
  </si>
  <si>
    <t xml:space="preserve">Поступило от ООО "Домашние сети" за размещение интернет оборудования 2160,00 руб. </t>
  </si>
  <si>
    <t>Общая задолженность по дому  на 01.01.2013г.</t>
  </si>
  <si>
    <t>№ 11/2 по ул. Ветеранов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</si>
  <si>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</si>
  <si>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</si>
  <si>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226,96</t>
    </r>
    <r>
      <rPr>
        <sz val="10"/>
        <rFont val="Arial Cyr"/>
        <family val="0"/>
      </rPr>
      <t xml:space="preserve"> тыс.рублей, в том числе:</t>
    </r>
  </si>
  <si>
    <t>ремонт ЦО, ХВС, ГВС, смена маноаметра - 14,79 т.р.</t>
  </si>
  <si>
    <t>ремонт отмостки - 123,65 т.р.</t>
  </si>
  <si>
    <t>замеры сопротивления изоляции - 59,91 т.р.</t>
  </si>
  <si>
    <t>очистка кровли от снега - 17,38 т.р.</t>
  </si>
  <si>
    <t>уборка чердака от ТБО и КГО - 8,70 т.р.</t>
  </si>
  <si>
    <t>смена дверных приборов, ремонт освещения - 2,35 т.р.</t>
  </si>
  <si>
    <t>окраска баков - 0,18 т.р.</t>
  </si>
  <si>
    <t>Отчет о реализации программы капитального ремонта жилого фонда ООО "УЮТ-СЕРВИС"  за период с 01 января 2012г. по 31 декабря 2012г.  по адресу г.Сертолово, ул. Ветеранов, д. 11/2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</si>
  <si>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</si>
  <si>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</si>
  <si>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</si>
  <si>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</si>
  <si>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</si>
  <si>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</si>
  <si>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</si>
  <si>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</si>
  <si>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</si>
  <si>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</si>
  <si>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</si>
  <si>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</si>
  <si>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</si>
  <si>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</si>
  <si>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</si>
  <si>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</si>
  <si>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ул.Ветеранов, д.11/2</t>
  </si>
  <si>
    <t>установка фартуков</t>
  </si>
  <si>
    <t>подъезд № 1-3</t>
  </si>
  <si>
    <t>замена редуктора, шкива</t>
  </si>
  <si>
    <t>подъезд № 3</t>
  </si>
  <si>
    <t>установка КУУТЭ</t>
  </si>
  <si>
    <t>1 шт.</t>
  </si>
  <si>
    <t>ремонт теплового пункта</t>
  </si>
  <si>
    <t xml:space="preserve"> 1 шт.</t>
  </si>
  <si>
    <t>ремонт системы ЦО</t>
  </si>
  <si>
    <t>744 м.п.</t>
  </si>
  <si>
    <t>герметизация швов</t>
  </si>
  <si>
    <t>3110 м.п.</t>
  </si>
  <si>
    <t>технадзор</t>
  </si>
  <si>
    <t>установка прибора учета эл.энергии</t>
  </si>
  <si>
    <t>2 шт.</t>
  </si>
  <si>
    <t>Всего</t>
  </si>
  <si>
    <t>№ п/п</t>
  </si>
  <si>
    <t>Задолженность населения на 01.01.2012г., руб.</t>
  </si>
  <si>
    <t>Начислено за 2012 год, руб.</t>
  </si>
  <si>
    <t>Оплачено населением за 2012 год, руб.</t>
  </si>
  <si>
    <t>Доля МО Сертолово, руб.</t>
  </si>
  <si>
    <t>Задолженность населения на 01.01.2013г., руб.</t>
  </si>
  <si>
    <t>Остаток средств  на лицевом счете на 01.01.2012г., руб.</t>
  </si>
  <si>
    <t>Оплачено населением и МО Сертолово за 2012 год, руб.</t>
  </si>
  <si>
    <t>Израсходованно,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</si>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</sst>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3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3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2" fontId="44" fillId="0" borderId="17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2" fontId="19" fillId="0" borderId="2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9" fillId="0" borderId="26" xfId="0" applyFont="1" applyBorder="1" applyAlignment="1">
      <alignment/>
    </xf>
    <xf numFmtId="0" fontId="19" fillId="0" borderId="26" xfId="0" applyFont="1" applyBorder="1" applyAlignment="1">
      <alignment horizontal="center"/>
    </xf>
    <xf numFmtId="2" fontId="19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20" fillId="0" borderId="17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33"/>
  <sheetViews>
    <sheetView tabSelected="1" zoomScalePageLayoutView="0" workbookViewId="0" topLeftCell="C5">
      <selection activeCell="D31" sqref="D31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2" customWidth="1"/>
    <col min="4" max="4" width="14.375" style="32" customWidth="1"/>
    <col min="5" max="5" width="11.875" style="32" customWidth="1"/>
    <col min="6" max="6" width="13.25390625" style="32" customWidth="1"/>
    <col min="7" max="7" width="11.875" style="32" customWidth="1"/>
    <col min="8" max="8" width="14.375" style="32" customWidth="1"/>
    <col min="9" max="9" width="33.375" style="32" customWidth="1"/>
    <col min="10" max="10" width="10.125" style="2" bestFit="1" customWidth="1"/>
    <col min="11" max="11" width="9.125" style="2" customWidth="1"/>
    <col min="12" max="12" width="9.625" style="2" bestFit="1" customWidth="1"/>
    <col min="13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92" t="s">
        <v>1</v>
      </c>
      <c r="D5" s="92"/>
      <c r="E5" s="92"/>
      <c r="F5" s="92"/>
      <c r="G5" s="92"/>
      <c r="H5" s="92"/>
      <c r="I5" s="92"/>
    </row>
    <row r="6" spans="3:9" ht="12.75">
      <c r="C6" s="93" t="s">
        <v>2</v>
      </c>
      <c r="D6" s="93"/>
      <c r="E6" s="93"/>
      <c r="F6" s="93"/>
      <c r="G6" s="93"/>
      <c r="H6" s="93"/>
      <c r="I6" s="93"/>
    </row>
    <row r="7" spans="3:9" ht="12.75">
      <c r="C7" s="93" t="s">
        <v>41</v>
      </c>
      <c r="D7" s="93"/>
      <c r="E7" s="93"/>
      <c r="F7" s="93"/>
      <c r="G7" s="93"/>
      <c r="H7" s="93"/>
      <c r="I7" s="93"/>
    </row>
    <row r="8" spans="3:9" ht="6" customHeight="1" thickBot="1">
      <c r="C8" s="94"/>
      <c r="D8" s="94"/>
      <c r="E8" s="94"/>
      <c r="F8" s="94"/>
      <c r="G8" s="94"/>
      <c r="H8" s="94"/>
      <c r="I8" s="94"/>
    </row>
    <row r="9" spans="3:9" ht="38.25" customHeight="1" thickBot="1">
      <c r="C9" s="9" t="s">
        <v>3</v>
      </c>
      <c r="D9" s="10" t="s">
        <v>42</v>
      </c>
      <c r="E9" s="11" t="s">
        <v>43</v>
      </c>
      <c r="F9" s="11" t="s">
        <v>44</v>
      </c>
      <c r="G9" s="11" t="s">
        <v>4</v>
      </c>
      <c r="H9" s="11" t="s">
        <v>45</v>
      </c>
      <c r="I9" s="10" t="s">
        <v>5</v>
      </c>
    </row>
    <row r="10" spans="3:9" ht="13.5" customHeight="1" thickBot="1">
      <c r="C10" s="95" t="s">
        <v>6</v>
      </c>
      <c r="D10" s="85"/>
      <c r="E10" s="85"/>
      <c r="F10" s="85"/>
      <c r="G10" s="85"/>
      <c r="H10" s="85"/>
      <c r="I10" s="96"/>
    </row>
    <row r="11" spans="3:9" ht="13.5" customHeight="1" thickBot="1">
      <c r="C11" s="12" t="s">
        <v>7</v>
      </c>
      <c r="D11" s="13">
        <v>117331.79000000004</v>
      </c>
      <c r="E11" s="14">
        <f>1053463.14+1104980.84</f>
        <v>2158443.98</v>
      </c>
      <c r="F11" s="14">
        <f>1126094.92+980829.79</f>
        <v>2106924.71</v>
      </c>
      <c r="G11" s="14">
        <v>1255397.22</v>
      </c>
      <c r="H11" s="14">
        <f>+D11+E11-F11</f>
        <v>168851.06000000006</v>
      </c>
      <c r="I11" s="97" t="s">
        <v>37</v>
      </c>
    </row>
    <row r="12" spans="3:9" ht="13.5" customHeight="1" thickBot="1">
      <c r="C12" s="12" t="s">
        <v>8</v>
      </c>
      <c r="D12" s="13">
        <v>43426.140000000014</v>
      </c>
      <c r="E12" s="15">
        <f>214026.72-7318.66+375986.03-30504.14</f>
        <v>552189.9500000001</v>
      </c>
      <c r="F12" s="15">
        <f>228333.19+301470.19</f>
        <v>529803.38</v>
      </c>
      <c r="G12" s="14">
        <v>611697.64</v>
      </c>
      <c r="H12" s="14">
        <f>+D12+E12-F12</f>
        <v>65812.71000000008</v>
      </c>
      <c r="I12" s="98"/>
    </row>
    <row r="13" spans="3:9" ht="13.5" customHeight="1" thickBot="1">
      <c r="C13" s="12" t="s">
        <v>9</v>
      </c>
      <c r="D13" s="13">
        <v>24925.249999999985</v>
      </c>
      <c r="E13" s="15">
        <f>244230.14-8897.43+131296.98-6866.59</f>
        <v>359763.10000000003</v>
      </c>
      <c r="F13" s="15">
        <f>209945.57+139873.94</f>
        <v>349819.51</v>
      </c>
      <c r="G13" s="14">
        <f>+E13</f>
        <v>359763.10000000003</v>
      </c>
      <c r="H13" s="14">
        <f>+D13+E13-F13</f>
        <v>34868.840000000026</v>
      </c>
      <c r="I13" s="98"/>
    </row>
    <row r="14" spans="3:9" ht="13.5" customHeight="1" thickBot="1">
      <c r="C14" s="12" t="s">
        <v>10</v>
      </c>
      <c r="D14" s="13">
        <v>13846.51000000001</v>
      </c>
      <c r="E14" s="15">
        <f>82130.7-2997.06+44225.05-2233.97+49518.42-3909.18+27562.75-1021.36</f>
        <v>193275.35000000003</v>
      </c>
      <c r="F14" s="15">
        <f>70594.73+46995.45+39718.15+29382.14</f>
        <v>186690.46999999997</v>
      </c>
      <c r="G14" s="14">
        <f>+E14</f>
        <v>193275.35000000003</v>
      </c>
      <c r="H14" s="14">
        <f>+D14+E14-F14</f>
        <v>20431.390000000072</v>
      </c>
      <c r="I14" s="99"/>
    </row>
    <row r="15" spans="3:9" ht="13.5" customHeight="1" thickBot="1">
      <c r="C15" s="12" t="s">
        <v>11</v>
      </c>
      <c r="D15" s="16">
        <f>SUM(D11:D14)</f>
        <v>199529.69000000006</v>
      </c>
      <c r="E15" s="16">
        <f>SUM(E11:E14)</f>
        <v>3263672.3800000004</v>
      </c>
      <c r="F15" s="16">
        <f>SUM(F11:F14)</f>
        <v>3173238.0699999994</v>
      </c>
      <c r="G15" s="16">
        <f>SUM(G11:G14)</f>
        <v>2420133.31</v>
      </c>
      <c r="H15" s="16">
        <f>SUM(H11:H14)</f>
        <v>289964.00000000023</v>
      </c>
      <c r="I15" s="17"/>
    </row>
    <row r="16" spans="3:9" ht="13.5" customHeight="1" thickBot="1">
      <c r="C16" s="85" t="s">
        <v>12</v>
      </c>
      <c r="D16" s="85"/>
      <c r="E16" s="85"/>
      <c r="F16" s="85"/>
      <c r="G16" s="85"/>
      <c r="H16" s="85"/>
      <c r="I16" s="85"/>
    </row>
    <row r="17" spans="3:9" ht="38.25" customHeight="1" thickBot="1">
      <c r="C17" s="18" t="s">
        <v>3</v>
      </c>
      <c r="D17" s="10" t="s">
        <v>42</v>
      </c>
      <c r="E17" s="11" t="s">
        <v>43</v>
      </c>
      <c r="F17" s="11" t="s">
        <v>44</v>
      </c>
      <c r="G17" s="11" t="s">
        <v>4</v>
      </c>
      <c r="H17" s="11" t="s">
        <v>45</v>
      </c>
      <c r="I17" s="19" t="s">
        <v>13</v>
      </c>
    </row>
    <row r="18" spans="3:9" ht="13.5" customHeight="1" thickBot="1">
      <c r="C18" s="9" t="s">
        <v>14</v>
      </c>
      <c r="D18" s="20">
        <v>79931.27000000002</v>
      </c>
      <c r="E18" s="21">
        <f>1325455.08+384.32</f>
        <v>1325839.4000000001</v>
      </c>
      <c r="F18" s="21">
        <v>1298426.01</v>
      </c>
      <c r="G18" s="21">
        <f>+E18</f>
        <v>1325839.4000000001</v>
      </c>
      <c r="H18" s="21">
        <f aca="true" t="shared" si="0" ref="H18:H24">+D18+E18-F18</f>
        <v>107344.66000000015</v>
      </c>
      <c r="I18" s="86" t="s">
        <v>40</v>
      </c>
    </row>
    <row r="19" spans="3:10" ht="14.25" customHeight="1" thickBot="1">
      <c r="C19" s="12" t="s">
        <v>15</v>
      </c>
      <c r="D19" s="13">
        <v>12672.050000000003</v>
      </c>
      <c r="E19" s="14">
        <v>231079.04</v>
      </c>
      <c r="F19" s="14">
        <v>224065.3</v>
      </c>
      <c r="G19" s="21">
        <v>226955.23</v>
      </c>
      <c r="H19" s="21">
        <f t="shared" si="0"/>
        <v>19685.790000000037</v>
      </c>
      <c r="I19" s="87"/>
      <c r="J19" s="22"/>
    </row>
    <row r="20" spans="3:9" ht="13.5" customHeight="1" thickBot="1">
      <c r="C20" s="18" t="s">
        <v>16</v>
      </c>
      <c r="D20" s="23">
        <v>0</v>
      </c>
      <c r="E20" s="14">
        <f>437438.85-384.32</f>
        <v>437054.52999999997</v>
      </c>
      <c r="F20" s="14">
        <v>413403.66</v>
      </c>
      <c r="G20" s="21">
        <v>769268</v>
      </c>
      <c r="H20" s="21">
        <f t="shared" si="0"/>
        <v>23650.869999999995</v>
      </c>
      <c r="I20" s="24"/>
    </row>
    <row r="21" spans="3:9" ht="12.75" customHeight="1" thickBot="1">
      <c r="C21" s="12" t="s">
        <v>17</v>
      </c>
      <c r="D21" s="13">
        <v>11050.709999999992</v>
      </c>
      <c r="E21" s="14">
        <v>185036.82</v>
      </c>
      <c r="F21" s="14">
        <v>180889.89</v>
      </c>
      <c r="G21" s="21">
        <f>+E21</f>
        <v>185036.82</v>
      </c>
      <c r="H21" s="21">
        <f t="shared" si="0"/>
        <v>15197.639999999985</v>
      </c>
      <c r="I21" s="24" t="s">
        <v>18</v>
      </c>
    </row>
    <row r="22" spans="3:9" ht="13.5" customHeight="1" thickBot="1">
      <c r="C22" s="12" t="s">
        <v>19</v>
      </c>
      <c r="D22" s="13">
        <v>16473.530000000013</v>
      </c>
      <c r="E22" s="14">
        <v>277137.76</v>
      </c>
      <c r="F22" s="14">
        <v>270982.82</v>
      </c>
      <c r="G22" s="21">
        <v>226449.1</v>
      </c>
      <c r="H22" s="21">
        <f t="shared" si="0"/>
        <v>22628.47000000003</v>
      </c>
      <c r="I22" s="24" t="s">
        <v>20</v>
      </c>
    </row>
    <row r="23" spans="3:9" ht="13.5" customHeight="1" thickBot="1">
      <c r="C23" s="12" t="s">
        <v>21</v>
      </c>
      <c r="D23" s="13">
        <v>828.5799999999999</v>
      </c>
      <c r="E23" s="15">
        <v>13588.77</v>
      </c>
      <c r="F23" s="15">
        <v>13323.93</v>
      </c>
      <c r="G23" s="21">
        <f>+E23</f>
        <v>13588.77</v>
      </c>
      <c r="H23" s="21">
        <f t="shared" si="0"/>
        <v>1093.42</v>
      </c>
      <c r="I23" s="33" t="s">
        <v>22</v>
      </c>
    </row>
    <row r="24" spans="3:9" ht="13.5" customHeight="1" thickBot="1">
      <c r="C24" s="18" t="s">
        <v>23</v>
      </c>
      <c r="D24" s="13">
        <v>9838.080000000016</v>
      </c>
      <c r="E24" s="15">
        <f>173915.13-19.64</f>
        <v>173895.49</v>
      </c>
      <c r="F24" s="15">
        <v>168966.86</v>
      </c>
      <c r="G24" s="21">
        <f>+E24</f>
        <v>173895.49</v>
      </c>
      <c r="H24" s="21">
        <f t="shared" si="0"/>
        <v>14766.710000000021</v>
      </c>
      <c r="I24" s="24"/>
    </row>
    <row r="25" spans="3:9" ht="13.5" customHeight="1" hidden="1">
      <c r="C25" s="12" t="s">
        <v>24</v>
      </c>
      <c r="D25" s="25"/>
      <c r="E25" s="15"/>
      <c r="F25" s="15"/>
      <c r="G25" s="21">
        <f>+E25</f>
        <v>0</v>
      </c>
      <c r="H25" s="15"/>
      <c r="I25" s="33" t="s">
        <v>38</v>
      </c>
    </row>
    <row r="26" spans="3:9" ht="13.5" customHeight="1" thickBot="1">
      <c r="C26" s="12" t="s">
        <v>46</v>
      </c>
      <c r="D26" s="13">
        <v>0</v>
      </c>
      <c r="E26" s="15">
        <f>431-215.5</f>
        <v>215.5</v>
      </c>
      <c r="F26" s="15">
        <v>0</v>
      </c>
      <c r="G26" s="14">
        <f>E26</f>
        <v>215.5</v>
      </c>
      <c r="H26" s="15">
        <f>+D26+E26-F26</f>
        <v>215.5</v>
      </c>
      <c r="I26" s="33"/>
    </row>
    <row r="27" spans="3:12" s="26" customFormat="1" ht="13.5" customHeight="1" thickBot="1">
      <c r="C27" s="12" t="s">
        <v>11</v>
      </c>
      <c r="D27" s="16">
        <f>SUM(D18:D26)</f>
        <v>130794.22000000004</v>
      </c>
      <c r="E27" s="16">
        <f>SUM(E18:E26)</f>
        <v>2643847.3099999996</v>
      </c>
      <c r="F27" s="16">
        <f>SUM(F18:F26)</f>
        <v>2570058.4699999997</v>
      </c>
      <c r="G27" s="16">
        <f>SUM(G18:G26)</f>
        <v>2921248.3099999996</v>
      </c>
      <c r="H27" s="16">
        <f>SUM(H18:H26)</f>
        <v>204583.06000000023</v>
      </c>
      <c r="I27" s="25"/>
      <c r="L27" s="27"/>
    </row>
    <row r="28" spans="3:9" ht="13.5" customHeight="1" thickBot="1">
      <c r="C28" s="88" t="s">
        <v>25</v>
      </c>
      <c r="D28" s="88"/>
      <c r="E28" s="88"/>
      <c r="F28" s="88"/>
      <c r="G28" s="88"/>
      <c r="H28" s="88"/>
      <c r="I28" s="88"/>
    </row>
    <row r="29" spans="3:9" ht="26.25" customHeight="1" thickBot="1">
      <c r="C29" s="29" t="s">
        <v>26</v>
      </c>
      <c r="D29" s="89" t="s">
        <v>47</v>
      </c>
      <c r="E29" s="90"/>
      <c r="F29" s="90"/>
      <c r="G29" s="90"/>
      <c r="H29" s="91"/>
      <c r="I29" s="28" t="s">
        <v>27</v>
      </c>
    </row>
    <row r="30" spans="3:8" ht="14.25" customHeight="1">
      <c r="C30" s="30" t="s">
        <v>48</v>
      </c>
      <c r="D30" s="30"/>
      <c r="E30" s="30"/>
      <c r="F30" s="30"/>
      <c r="G30" s="30"/>
      <c r="H30" s="31">
        <f>+H15+H27</f>
        <v>494547.06000000046</v>
      </c>
    </row>
    <row r="31" spans="3:9" s="38" customFormat="1" ht="12.75">
      <c r="C31" s="32"/>
      <c r="D31" s="32"/>
      <c r="E31" s="32"/>
      <c r="F31" s="32"/>
      <c r="G31" s="32"/>
      <c r="H31" s="32"/>
      <c r="I31" s="32"/>
    </row>
    <row r="32" ht="12.75" customHeight="1">
      <c r="C32" s="39"/>
    </row>
    <row r="33" spans="3:8" ht="12.75">
      <c r="C33" s="2"/>
      <c r="D33" s="2"/>
      <c r="E33" s="2"/>
      <c r="F33" s="2"/>
      <c r="G33" s="2"/>
      <c r="H33" s="2"/>
    </row>
  </sheetData>
  <sheetProtection/>
  <mergeCells count="10">
    <mergeCell ref="C16:I16"/>
    <mergeCell ref="I18:I19"/>
    <mergeCell ref="C28:I28"/>
    <mergeCell ref="D29:H29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120" zoomScaleSheetLayoutView="120" zoomScalePageLayoutView="0" workbookViewId="0" topLeftCell="A1">
      <selection activeCell="B4" sqref="B4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25390625" style="0" customWidth="1"/>
  </cols>
  <sheetData>
    <row r="1" spans="1:9" ht="12.75">
      <c r="A1" s="100" t="s">
        <v>28</v>
      </c>
      <c r="B1" s="100"/>
      <c r="C1" s="100"/>
      <c r="D1" s="100"/>
      <c r="E1" s="100"/>
      <c r="F1" s="100"/>
      <c r="G1" s="100"/>
      <c r="H1" s="100"/>
      <c r="I1" s="100"/>
    </row>
    <row r="2" spans="1:9" ht="12.75">
      <c r="A2" s="100" t="s">
        <v>29</v>
      </c>
      <c r="B2" s="100"/>
      <c r="C2" s="100"/>
      <c r="D2" s="100"/>
      <c r="E2" s="100"/>
      <c r="F2" s="100"/>
      <c r="G2" s="100"/>
      <c r="H2" s="100"/>
      <c r="I2" s="100"/>
    </row>
    <row r="3" spans="1:9" ht="12.75">
      <c r="A3" s="100" t="s">
        <v>49</v>
      </c>
      <c r="B3" s="100"/>
      <c r="C3" s="100"/>
      <c r="D3" s="100"/>
      <c r="E3" s="100"/>
      <c r="F3" s="100"/>
      <c r="G3" s="100"/>
      <c r="H3" s="100"/>
      <c r="I3" s="100"/>
    </row>
    <row r="4" spans="1:9" ht="51">
      <c r="A4" s="34" t="s">
        <v>30</v>
      </c>
      <c r="B4" s="34" t="s">
        <v>50</v>
      </c>
      <c r="C4" s="35" t="s">
        <v>39</v>
      </c>
      <c r="D4" s="35" t="s">
        <v>31</v>
      </c>
      <c r="E4" s="35" t="s">
        <v>32</v>
      </c>
      <c r="F4" s="35" t="s">
        <v>33</v>
      </c>
      <c r="G4" s="35" t="s">
        <v>34</v>
      </c>
      <c r="H4" s="34" t="s">
        <v>51</v>
      </c>
      <c r="I4" s="34" t="s">
        <v>35</v>
      </c>
    </row>
    <row r="5" spans="1:9" ht="15">
      <c r="A5" s="36" t="s">
        <v>36</v>
      </c>
      <c r="B5" s="37">
        <v>53.99306999999999</v>
      </c>
      <c r="C5" s="37">
        <v>0</v>
      </c>
      <c r="D5" s="37">
        <v>231.07904</v>
      </c>
      <c r="E5" s="37">
        <v>224.0653</v>
      </c>
      <c r="F5" s="37">
        <v>2.16</v>
      </c>
      <c r="G5" s="37">
        <v>226.95523</v>
      </c>
      <c r="H5" s="37">
        <v>19.68579</v>
      </c>
      <c r="I5" s="37">
        <f>B5+D5+F5-G5</f>
        <v>60.27687999999998</v>
      </c>
    </row>
    <row r="7" ht="15">
      <c r="A7" t="s">
        <v>52</v>
      </c>
    </row>
    <row r="8" ht="12.75">
      <c r="A8" t="s">
        <v>53</v>
      </c>
    </row>
    <row r="9" ht="12.75">
      <c r="A9" t="s">
        <v>54</v>
      </c>
    </row>
    <row r="10" ht="12.75">
      <c r="A10" t="s">
        <v>55</v>
      </c>
    </row>
    <row r="11" ht="12.75">
      <c r="A11" t="s">
        <v>56</v>
      </c>
    </row>
    <row r="12" ht="12.75">
      <c r="A12" t="s">
        <v>57</v>
      </c>
    </row>
    <row r="13" ht="12.75">
      <c r="A13" t="s">
        <v>58</v>
      </c>
    </row>
    <row r="14" ht="12.75">
      <c r="A14" t="s">
        <v>59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5.625" style="0" customWidth="1"/>
    <col min="2" max="2" width="19.75390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1" t="s">
        <v>60</v>
      </c>
      <c r="B1" s="102"/>
      <c r="C1" s="102"/>
      <c r="D1" s="102"/>
      <c r="E1" s="102"/>
      <c r="F1" s="102"/>
      <c r="G1" s="102"/>
      <c r="H1" s="40"/>
    </row>
    <row r="2" spans="1:7" ht="29.25" customHeight="1" thickBot="1">
      <c r="A2" s="103"/>
      <c r="B2" s="103"/>
      <c r="C2" s="103"/>
      <c r="D2" s="103"/>
      <c r="E2" s="103"/>
      <c r="F2" s="103"/>
      <c r="G2" s="103"/>
    </row>
    <row r="3" spans="1:8" ht="13.5" thickBot="1">
      <c r="A3" s="41"/>
      <c r="B3" s="42"/>
      <c r="C3" s="43"/>
      <c r="D3" s="42"/>
      <c r="E3" s="42"/>
      <c r="F3" s="104" t="s">
        <v>61</v>
      </c>
      <c r="G3" s="105"/>
      <c r="H3" s="42"/>
    </row>
    <row r="4" spans="1:8" ht="12.75">
      <c r="A4" s="44" t="s">
        <v>62</v>
      </c>
      <c r="B4" s="45" t="s">
        <v>63</v>
      </c>
      <c r="C4" s="46" t="s">
        <v>64</v>
      </c>
      <c r="D4" s="45" t="s">
        <v>65</v>
      </c>
      <c r="E4" s="47" t="s">
        <v>66</v>
      </c>
      <c r="F4" s="47"/>
      <c r="G4" s="47"/>
      <c r="H4" s="47" t="s">
        <v>67</v>
      </c>
    </row>
    <row r="5" spans="1:8" ht="12.75">
      <c r="A5" s="44" t="s">
        <v>68</v>
      </c>
      <c r="B5" s="45"/>
      <c r="C5" s="46"/>
      <c r="D5" s="45" t="s">
        <v>69</v>
      </c>
      <c r="E5" s="45" t="s">
        <v>70</v>
      </c>
      <c r="F5" s="45" t="s">
        <v>71</v>
      </c>
      <c r="G5" s="45" t="s">
        <v>72</v>
      </c>
      <c r="H5" s="45"/>
    </row>
    <row r="6" spans="1:8" ht="12.75">
      <c r="A6" s="44"/>
      <c r="B6" s="45"/>
      <c r="C6" s="46"/>
      <c r="D6" s="45" t="s">
        <v>73</v>
      </c>
      <c r="E6" s="45"/>
      <c r="F6" s="45" t="s">
        <v>74</v>
      </c>
      <c r="G6" s="45" t="s">
        <v>75</v>
      </c>
      <c r="H6" s="45"/>
    </row>
    <row r="7" spans="1:8" ht="12.75">
      <c r="A7" s="44"/>
      <c r="B7" s="45"/>
      <c r="C7" s="46"/>
      <c r="D7" s="45"/>
      <c r="E7" s="48"/>
      <c r="G7" s="45" t="s">
        <v>76</v>
      </c>
      <c r="H7" s="48"/>
    </row>
    <row r="8" spans="1:8" ht="5.25" customHeight="1" thickBot="1">
      <c r="A8" s="49"/>
      <c r="B8" s="50"/>
      <c r="C8" s="51"/>
      <c r="D8" s="50"/>
      <c r="E8" s="50"/>
      <c r="F8" s="50"/>
      <c r="G8" s="50"/>
      <c r="H8" s="50"/>
    </row>
    <row r="9" spans="1:8" ht="6.75" customHeight="1">
      <c r="A9" s="42"/>
      <c r="B9" s="52"/>
      <c r="C9" s="43"/>
      <c r="D9" s="42"/>
      <c r="E9" s="52"/>
      <c r="F9" s="52"/>
      <c r="G9" s="52"/>
      <c r="H9" s="52"/>
    </row>
    <row r="10" spans="1:8" ht="12.75" customHeight="1">
      <c r="A10" s="45">
        <v>1</v>
      </c>
      <c r="B10" s="53" t="s">
        <v>77</v>
      </c>
      <c r="C10" s="44" t="s">
        <v>78</v>
      </c>
      <c r="D10" s="45" t="s">
        <v>79</v>
      </c>
      <c r="E10" s="54">
        <v>29.586</v>
      </c>
      <c r="F10" s="55">
        <v>29.586</v>
      </c>
      <c r="G10" s="55">
        <f aca="true" t="shared" si="0" ref="G10:G17">+E10-F10</f>
        <v>0</v>
      </c>
      <c r="H10" s="56"/>
    </row>
    <row r="11" spans="1:8" ht="12.75">
      <c r="A11" s="45"/>
      <c r="B11" s="53"/>
      <c r="C11" s="44" t="s">
        <v>80</v>
      </c>
      <c r="D11" s="45" t="s">
        <v>81</v>
      </c>
      <c r="E11" s="55">
        <v>158.892</v>
      </c>
      <c r="F11" s="55">
        <v>158.892</v>
      </c>
      <c r="G11" s="55">
        <f t="shared" si="0"/>
        <v>0</v>
      </c>
      <c r="H11" s="56"/>
    </row>
    <row r="12" spans="1:8" ht="12.75">
      <c r="A12" s="45"/>
      <c r="B12" s="53"/>
      <c r="C12" s="46" t="s">
        <v>82</v>
      </c>
      <c r="D12" s="45" t="s">
        <v>83</v>
      </c>
      <c r="E12" s="55">
        <v>307.6</v>
      </c>
      <c r="F12" s="55">
        <v>15.4</v>
      </c>
      <c r="G12" s="55">
        <f t="shared" si="0"/>
        <v>292.20000000000005</v>
      </c>
      <c r="H12" s="56"/>
    </row>
    <row r="13" spans="1:8" ht="12.75">
      <c r="A13" s="45"/>
      <c r="B13" s="53"/>
      <c r="C13" s="46" t="s">
        <v>84</v>
      </c>
      <c r="D13" s="45" t="s">
        <v>85</v>
      </c>
      <c r="E13" s="55">
        <v>310.2</v>
      </c>
      <c r="F13" s="55">
        <v>15.55</v>
      </c>
      <c r="G13" s="55">
        <f t="shared" si="0"/>
        <v>294.65</v>
      </c>
      <c r="H13" s="56"/>
    </row>
    <row r="14" spans="1:8" ht="12.75">
      <c r="A14" s="45"/>
      <c r="B14" s="53"/>
      <c r="C14" s="44" t="s">
        <v>86</v>
      </c>
      <c r="D14" s="45" t="s">
        <v>87</v>
      </c>
      <c r="E14" s="55">
        <v>2235.64</v>
      </c>
      <c r="F14" s="55">
        <v>223.564</v>
      </c>
      <c r="G14" s="55">
        <f t="shared" si="0"/>
        <v>2012.0759999999998</v>
      </c>
      <c r="H14" s="56"/>
    </row>
    <row r="15" spans="1:8" ht="12.75">
      <c r="A15" s="45"/>
      <c r="B15" s="53"/>
      <c r="C15" s="46" t="s">
        <v>88</v>
      </c>
      <c r="D15" s="45" t="s">
        <v>89</v>
      </c>
      <c r="E15" s="54">
        <v>3112.28</v>
      </c>
      <c r="F15" s="54">
        <v>311.228</v>
      </c>
      <c r="G15" s="55">
        <f t="shared" si="0"/>
        <v>2801.052</v>
      </c>
      <c r="H15" s="56"/>
    </row>
    <row r="16" spans="1:8" ht="12.75">
      <c r="A16" s="45"/>
      <c r="B16" s="53"/>
      <c r="C16" s="44" t="s">
        <v>90</v>
      </c>
      <c r="D16" s="45"/>
      <c r="E16" s="54">
        <v>53.48</v>
      </c>
      <c r="F16" s="55">
        <v>5.348</v>
      </c>
      <c r="G16" s="55">
        <f t="shared" si="0"/>
        <v>48.132</v>
      </c>
      <c r="H16" s="56"/>
    </row>
    <row r="17" spans="1:8" ht="12.75">
      <c r="A17" s="45"/>
      <c r="B17" s="53"/>
      <c r="C17" s="46" t="s">
        <v>91</v>
      </c>
      <c r="D17" s="45" t="s">
        <v>92</v>
      </c>
      <c r="E17" s="55">
        <v>48</v>
      </c>
      <c r="F17" s="55">
        <v>9.7</v>
      </c>
      <c r="G17" s="55">
        <f t="shared" si="0"/>
        <v>38.3</v>
      </c>
      <c r="H17" s="56"/>
    </row>
    <row r="18" spans="1:8" ht="5.25" customHeight="1">
      <c r="A18" s="45"/>
      <c r="B18" s="53"/>
      <c r="D18" s="45"/>
      <c r="E18" s="57"/>
      <c r="F18" s="58"/>
      <c r="G18" s="55"/>
      <c r="H18" s="59"/>
    </row>
    <row r="19" spans="1:8" ht="12.75">
      <c r="A19" s="45"/>
      <c r="B19" s="53"/>
      <c r="C19" s="60" t="s">
        <v>93</v>
      </c>
      <c r="D19" s="61"/>
      <c r="E19" s="62">
        <f>SUM(E10:E18)</f>
        <v>6255.678</v>
      </c>
      <c r="F19" s="62">
        <f>SUM(F10:F18)</f>
        <v>769.268</v>
      </c>
      <c r="G19" s="62">
        <f>SUM(G10:G18)</f>
        <v>5486.41</v>
      </c>
      <c r="H19" s="56"/>
    </row>
    <row r="20" spans="1:8" ht="4.5" customHeight="1" thickBot="1">
      <c r="A20" s="63"/>
      <c r="B20" s="64"/>
      <c r="C20" s="65"/>
      <c r="D20" s="66"/>
      <c r="E20" s="57"/>
      <c r="F20" s="57"/>
      <c r="G20" s="57"/>
      <c r="H20" s="59"/>
    </row>
    <row r="21" spans="1:8" ht="6.75" customHeight="1">
      <c r="A21" s="42"/>
      <c r="B21" s="52"/>
      <c r="C21" s="67"/>
      <c r="D21" s="67"/>
      <c r="E21" s="68"/>
      <c r="F21" s="68"/>
      <c r="G21" s="68"/>
      <c r="H21" s="67"/>
    </row>
    <row r="22" spans="1:8" ht="12.75">
      <c r="A22" s="48"/>
      <c r="B22" s="69" t="s">
        <v>11</v>
      </c>
      <c r="C22" s="70"/>
      <c r="D22" s="70"/>
      <c r="E22" s="71">
        <f>E19</f>
        <v>6255.678</v>
      </c>
      <c r="F22" s="71">
        <f>F19</f>
        <v>769.268</v>
      </c>
      <c r="G22" s="71">
        <f>G19</f>
        <v>5486.41</v>
      </c>
      <c r="H22" s="56"/>
    </row>
    <row r="23" spans="1:8" ht="7.5" customHeight="1" thickBot="1">
      <c r="A23" s="50"/>
      <c r="B23" s="72"/>
      <c r="C23" s="73"/>
      <c r="D23" s="73"/>
      <c r="E23" s="73"/>
      <c r="F23" s="73"/>
      <c r="G23" s="73"/>
      <c r="H23" s="74"/>
    </row>
    <row r="25" spans="1:7" ht="63.75" customHeight="1">
      <c r="A25" s="75" t="s">
        <v>94</v>
      </c>
      <c r="B25" s="75" t="s">
        <v>95</v>
      </c>
      <c r="C25" s="75" t="s">
        <v>96</v>
      </c>
      <c r="D25" s="75" t="s">
        <v>97</v>
      </c>
      <c r="E25" s="76" t="s">
        <v>98</v>
      </c>
      <c r="F25" s="75" t="s">
        <v>99</v>
      </c>
      <c r="G25" s="77"/>
    </row>
    <row r="26" spans="1:7" ht="15">
      <c r="A26" s="78">
        <v>1</v>
      </c>
      <c r="B26" s="79">
        <v>0</v>
      </c>
      <c r="C26" s="79">
        <v>437054.53</v>
      </c>
      <c r="D26" s="79">
        <v>413403.66</v>
      </c>
      <c r="E26" s="79">
        <v>77458.56</v>
      </c>
      <c r="F26" s="79">
        <f>+B26+C26-D26</f>
        <v>23650.870000000054</v>
      </c>
      <c r="G26" s="80"/>
    </row>
    <row r="28" spans="1:5" ht="90">
      <c r="A28" s="75" t="s">
        <v>94</v>
      </c>
      <c r="B28" s="75" t="s">
        <v>100</v>
      </c>
      <c r="C28" s="75" t="s">
        <v>101</v>
      </c>
      <c r="D28" s="75" t="s">
        <v>102</v>
      </c>
      <c r="E28" s="75" t="s">
        <v>103</v>
      </c>
    </row>
    <row r="29" spans="1:5" ht="15">
      <c r="A29" s="81">
        <v>1</v>
      </c>
      <c r="B29" s="82">
        <v>0</v>
      </c>
      <c r="C29" s="82">
        <f>+D26+E26</f>
        <v>490862.22</v>
      </c>
      <c r="D29" s="82">
        <v>769268</v>
      </c>
      <c r="E29" s="82">
        <f>+B29+C29-D29</f>
        <v>-278405.78</v>
      </c>
    </row>
    <row r="30" spans="1:5" ht="12.75">
      <c r="A30" s="83"/>
      <c r="B30" s="83"/>
      <c r="C30" s="84"/>
      <c r="D30" s="84"/>
      <c r="E30" s="46"/>
    </row>
  </sheetData>
  <sheetProtection/>
  <mergeCells count="2">
    <mergeCell ref="A1:G2"/>
    <mergeCell ref="F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2011-03-25T07:23:24Z</dcterms:created>
  <dcterms:modified xsi:type="dcterms:W3CDTF">2013-04-16T12:48:07Z</dcterms:modified>
  <cp:category/>
  <cp:version/>
  <cp:contentType/>
  <cp:contentStatus/>
</cp:coreProperties>
</file>