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<sst xmlns="http://schemas.openxmlformats.org/spreadsheetml/2006/main" count="104" uniqueCount="94">
  <si>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</si>
  <si>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</si>
  <si>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</si>
  <si>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</si>
  <si>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</si>
  <si>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</si>
  <si>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</si>
  <si>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</si>
  <si>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</si>
  <si>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</si>
  <si>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</si>
  <si>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</si>
  <si>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</si>
  <si>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</si>
  <si>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</si>
  <si>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</si>
  <si>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</si>
  <si>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</si>
  <si>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</si>
  <si>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</si>
  <si>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</si>
  <si>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</si>
  <si>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</si>
  <si>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</si>
  <si>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</si>
  <si>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</si>
  <si>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</si>
  <si>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</si>
  <si>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</si>
  <si>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</si>
  <si>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</si>
  <si>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</si>
  <si>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</si>
  <si>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</si>
  <si>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</si>
  <si>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</si>
  <si>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</si>
  <si>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ОАО"ТСК", ОАО "Сертоловский Водоканал", ООО"ЦБИ"</t>
  </si>
  <si>
    <t xml:space="preserve"> ООО"Технострой-3"</t>
  </si>
  <si>
    <t>Остаток на 01.01.2011г., тыс.руб. (получено)</t>
  </si>
  <si>
    <t>ООО "Уют-Сервис", договор управления № Н/2011-103 от 01.07.2011г.</t>
  </si>
  <si>
    <t>имущества жилого дома № 5  по ул. Ветеранов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</si>
  <si>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</si>
  <si>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</si>
  <si>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</si>
  <si>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</si>
  <si>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 xml:space="preserve">Поступило от ООО "Домашние сети" за размещение интернет оборудования 2160,00 руб. </t>
  </si>
  <si>
    <t>ЗАО "ТКС "Нева"</t>
  </si>
  <si>
    <t xml:space="preserve">Поступило от ЗАО "ТКС "Нева" за управление и содержание общедомового имущества, и за сбор ТБО 1695,21 руб. </t>
  </si>
  <si>
    <t>Общая задолженность по дому  на 01.01.2013г.</t>
  </si>
  <si>
    <t>№ 5 по ул. Ветеранов с 01.01.2012г. по 31.12.2012г.</t>
  </si>
  <si>
    <t>Остаток на 01.01.2012г., тыс.руб.</t>
  </si>
  <si>
    <t>Задолженность населения на 01.01.2013г.,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</si>
  <si>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556,91</t>
    </r>
    <r>
      <rPr>
        <sz val="10"/>
        <rFont val="Arial Cyr"/>
        <family val="0"/>
      </rPr>
      <t xml:space="preserve"> тыс.рублей, в том числе:</t>
    </r>
  </si>
  <si>
    <t>ремонт лестн.огражд., входа в подъезд, восст.пола в подъезде - 3,76 т.р.</t>
  </si>
  <si>
    <t>косметический ремонт после пожара - 1,72 т.р.</t>
  </si>
  <si>
    <t>ремонт ЦО, ГВС, ХВС, монтаж ХВС,ГВС для санитарных нужд - 6,61 т.р.</t>
  </si>
  <si>
    <t>замена стояков ХВС и ГВС - 179,22 т.р.</t>
  </si>
  <si>
    <t>ремонт канализ.лежака и выпуска - 290,58 т.р.</t>
  </si>
  <si>
    <t>ремонт лифтового оборудования - 27,07 т.р.</t>
  </si>
  <si>
    <t>установка электрич.счетчиков - 9,70 т.р.</t>
  </si>
  <si>
    <t>замеры сопротивления изоляции - 35,40 т.р.</t>
  </si>
  <si>
    <t>очистка кровли от снега - 11,78 т.р.</t>
  </si>
  <si>
    <t>смена замков навесных, задвижек - 0.68 т.р.</t>
  </si>
  <si>
    <t>прочее - 0.39 т.р.</t>
  </si>
  <si>
    <t>Отчет о реализации программы капитального ремонта жилого фонда ООО "УЮТ-СЕРВИС"  за период с 01 декабря 2012г. по 31 декабря 2012г.  по адресу г.Сертолово, ул. Ветеранов, д. 5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</si>
  <si>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</si>
  <si>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</si>
  <si>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</si>
  <si>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</si>
  <si>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</si>
  <si>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</si>
  <si>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</si>
  <si>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</si>
  <si>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</si>
  <si>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</si>
  <si>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</si>
  <si>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</si>
  <si>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</si>
  <si>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</si>
  <si>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</si>
  <si>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</si>
  <si>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ул.Ветеранов, д.5</t>
  </si>
  <si>
    <t>Всего</t>
  </si>
  <si>
    <t>№ п/п</t>
  </si>
  <si>
    <t>Начислено за 2012 год, руб.</t>
  </si>
  <si>
    <t>Оплачено населением за 2012 год, руб.</t>
  </si>
  <si>
    <t>Доля МО Сертолово, руб.</t>
  </si>
  <si>
    <t>Задолженность населения на 01.01.2013г., руб.</t>
  </si>
  <si>
    <t>Оплачено населением и МО Сертолово за 2012 год, руб.</t>
  </si>
  <si>
    <t>Израсходованно, руб.</t>
  </si>
  <si>
    <t>Остаток средств  на лицевом счете на 01.01.2013г., руб.</t>
  </si>
  <si>
    <t>Задолженность населения на 01.12.2012г., руб.</t>
  </si>
  <si>
    <t>Остаток средств  на лицевом счете на 01.12.2012г.,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</si>
</sst>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/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7" fillId="31" borderId="8" applyNumberFormat="0" applyFont="0" applyAlignment="0" applyProtection="0"/>
    <xf numFmtId="9" fontId="37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2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3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15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/>
    </xf>
    <xf numFmtId="2" fontId="45" fillId="0" borderId="16" xfId="0" applyNumberFormat="1" applyFont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0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2" fontId="20" fillId="0" borderId="29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20" fillId="0" borderId="26" xfId="0" applyFont="1" applyBorder="1" applyAlignment="1">
      <alignment/>
    </xf>
    <xf numFmtId="0" fontId="20" fillId="0" borderId="26" xfId="0" applyFont="1" applyBorder="1" applyAlignment="1">
      <alignment horizontal="center"/>
    </xf>
    <xf numFmtId="2" fontId="20" fillId="0" borderId="2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/>
    </xf>
    <xf numFmtId="4" fontId="21" fillId="0" borderId="16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4" fontId="21" fillId="0" borderId="16" xfId="0" applyNumberFormat="1" applyFont="1" applyBorder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33"/>
  <sheetViews>
    <sheetView tabSelected="1" zoomScalePageLayoutView="0" workbookViewId="0" topLeftCell="C5">
      <selection activeCell="D31" sqref="D31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31" customWidth="1"/>
    <col min="4" max="4" width="14.375" style="31" customWidth="1"/>
    <col min="5" max="5" width="11.875" style="31" customWidth="1"/>
    <col min="6" max="6" width="13.25390625" style="31" customWidth="1"/>
    <col min="7" max="7" width="11.875" style="31" customWidth="1"/>
    <col min="8" max="8" width="14.375" style="31" customWidth="1"/>
    <col min="9" max="9" width="33.375" style="31" customWidth="1"/>
    <col min="10" max="10" width="10.125" style="2" bestFit="1" customWidth="1"/>
    <col min="11" max="11" width="9.125" style="2" customWidth="1"/>
    <col min="12" max="12" width="9.625" style="2" bestFit="1" customWidth="1"/>
    <col min="13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95" t="s">
        <v>1</v>
      </c>
      <c r="D5" s="95"/>
      <c r="E5" s="95"/>
      <c r="F5" s="95"/>
      <c r="G5" s="95"/>
      <c r="H5" s="95"/>
      <c r="I5" s="95"/>
    </row>
    <row r="6" spans="3:9" ht="12.75">
      <c r="C6" s="94" t="s">
        <v>2</v>
      </c>
      <c r="D6" s="94"/>
      <c r="E6" s="94"/>
      <c r="F6" s="94"/>
      <c r="G6" s="94"/>
      <c r="H6" s="94"/>
      <c r="I6" s="94"/>
    </row>
    <row r="7" spans="3:9" ht="12.75">
      <c r="C7" s="94" t="s">
        <v>41</v>
      </c>
      <c r="D7" s="94"/>
      <c r="E7" s="94"/>
      <c r="F7" s="94"/>
      <c r="G7" s="94"/>
      <c r="H7" s="94"/>
      <c r="I7" s="94"/>
    </row>
    <row r="8" spans="3:9" ht="6" customHeight="1" thickBot="1">
      <c r="C8" s="96"/>
      <c r="D8" s="96"/>
      <c r="E8" s="96"/>
      <c r="F8" s="96"/>
      <c r="G8" s="96"/>
      <c r="H8" s="96"/>
      <c r="I8" s="96"/>
    </row>
    <row r="9" spans="3:9" ht="38.25" customHeight="1" thickBot="1">
      <c r="C9" s="9" t="s">
        <v>3</v>
      </c>
      <c r="D9" s="10" t="s">
        <v>42</v>
      </c>
      <c r="E9" s="11" t="s">
        <v>43</v>
      </c>
      <c r="F9" s="11" t="s">
        <v>44</v>
      </c>
      <c r="G9" s="11" t="s">
        <v>4</v>
      </c>
      <c r="H9" s="11" t="s">
        <v>45</v>
      </c>
      <c r="I9" s="10" t="s">
        <v>5</v>
      </c>
    </row>
    <row r="10" spans="3:9" ht="13.5" customHeight="1" thickBot="1">
      <c r="C10" s="97" t="s">
        <v>6</v>
      </c>
      <c r="D10" s="87"/>
      <c r="E10" s="87"/>
      <c r="F10" s="87"/>
      <c r="G10" s="87"/>
      <c r="H10" s="87"/>
      <c r="I10" s="98"/>
    </row>
    <row r="11" spans="3:9" ht="13.5" customHeight="1" thickBot="1">
      <c r="C11" s="12" t="s">
        <v>7</v>
      </c>
      <c r="D11" s="13">
        <v>35241.25</v>
      </c>
      <c r="E11" s="14">
        <f>538288.86+568139.42</f>
        <v>1106428.28</v>
      </c>
      <c r="F11" s="14">
        <f>570578.7+514705.53</f>
        <v>1085284.23</v>
      </c>
      <c r="G11" s="14">
        <v>1351608.49</v>
      </c>
      <c r="H11" s="14">
        <f>+D11+E11-F11</f>
        <v>56385.30000000005</v>
      </c>
      <c r="I11" s="99" t="s">
        <v>37</v>
      </c>
    </row>
    <row r="12" spans="3:9" ht="13.5" customHeight="1" thickBot="1">
      <c r="C12" s="12" t="s">
        <v>8</v>
      </c>
      <c r="D12" s="13">
        <v>9853.699999999997</v>
      </c>
      <c r="E12" s="15">
        <f>88443.05-7420.88+143943.54-10269.55</f>
        <v>214696.16000000003</v>
      </c>
      <c r="F12" s="15">
        <f>90168.81+120542.61</f>
        <v>210711.41999999998</v>
      </c>
      <c r="G12" s="14">
        <v>208702.99</v>
      </c>
      <c r="H12" s="14">
        <f>+D12+E12-F12</f>
        <v>13838.44000000006</v>
      </c>
      <c r="I12" s="100"/>
    </row>
    <row r="13" spans="3:9" ht="13.5" customHeight="1" thickBot="1">
      <c r="C13" s="12" t="s">
        <v>9</v>
      </c>
      <c r="D13" s="13">
        <v>8490.029999999999</v>
      </c>
      <c r="E13" s="15">
        <f>120184.39-6135.94+61781.54-2054.92</f>
        <v>173775.06999999998</v>
      </c>
      <c r="F13" s="15">
        <f>102589.82+67400.14</f>
        <v>169989.96000000002</v>
      </c>
      <c r="G13" s="14">
        <f>+E13</f>
        <v>173775.06999999998</v>
      </c>
      <c r="H13" s="14">
        <f>+D13+E13-F13</f>
        <v>12275.139999999956</v>
      </c>
      <c r="I13" s="100"/>
    </row>
    <row r="14" spans="3:9" ht="13.5" customHeight="1" thickBot="1">
      <c r="C14" s="12" t="s">
        <v>10</v>
      </c>
      <c r="D14" s="13">
        <v>4148.019999999997</v>
      </c>
      <c r="E14" s="15">
        <f>40488.09-2064.07+20810.64-694.88+18978.54-1306.45+10741.97-926.72</f>
        <v>86027.12000000001</v>
      </c>
      <c r="F14" s="15">
        <f>34561.1+22703.21+15893.01+11010.81</f>
        <v>84168.12999999999</v>
      </c>
      <c r="G14" s="14">
        <f>+E14</f>
        <v>86027.12000000001</v>
      </c>
      <c r="H14" s="14">
        <f>+D14+E14-F14</f>
        <v>6007.010000000024</v>
      </c>
      <c r="I14" s="101"/>
    </row>
    <row r="15" spans="3:9" ht="13.5" customHeight="1" thickBot="1">
      <c r="C15" s="12" t="s">
        <v>11</v>
      </c>
      <c r="D15" s="16">
        <f>SUM(D11:D14)</f>
        <v>57732.99999999999</v>
      </c>
      <c r="E15" s="16">
        <f>SUM(E11:E14)</f>
        <v>1580926.6300000001</v>
      </c>
      <c r="F15" s="16">
        <f>SUM(F11:F14)</f>
        <v>1550153.7399999998</v>
      </c>
      <c r="G15" s="16">
        <f>SUM(G11:G14)</f>
        <v>1820113.6700000002</v>
      </c>
      <c r="H15" s="16">
        <f>SUM(H11:H14)</f>
        <v>88505.89000000009</v>
      </c>
      <c r="I15" s="17"/>
    </row>
    <row r="16" spans="3:9" ht="13.5" customHeight="1" thickBot="1">
      <c r="C16" s="87" t="s">
        <v>12</v>
      </c>
      <c r="D16" s="87"/>
      <c r="E16" s="87"/>
      <c r="F16" s="87"/>
      <c r="G16" s="87"/>
      <c r="H16" s="87"/>
      <c r="I16" s="87"/>
    </row>
    <row r="17" spans="3:9" ht="38.25" customHeight="1" thickBot="1">
      <c r="C17" s="18" t="s">
        <v>3</v>
      </c>
      <c r="D17" s="10" t="s">
        <v>42</v>
      </c>
      <c r="E17" s="11" t="s">
        <v>43</v>
      </c>
      <c r="F17" s="11" t="s">
        <v>44</v>
      </c>
      <c r="G17" s="11" t="s">
        <v>4</v>
      </c>
      <c r="H17" s="11" t="s">
        <v>45</v>
      </c>
      <c r="I17" s="19" t="s">
        <v>13</v>
      </c>
    </row>
    <row r="18" spans="3:9" ht="13.5" customHeight="1" thickBot="1">
      <c r="C18" s="9" t="s">
        <v>14</v>
      </c>
      <c r="D18" s="20">
        <v>22360.909999999974</v>
      </c>
      <c r="E18" s="21">
        <v>648501.34</v>
      </c>
      <c r="F18" s="21">
        <v>638214.84</v>
      </c>
      <c r="G18" s="21">
        <f>+E18</f>
        <v>648501.34</v>
      </c>
      <c r="H18" s="21">
        <f aca="true" t="shared" si="0" ref="H18:H25">+D18+E18-F18</f>
        <v>32647.410000000033</v>
      </c>
      <c r="I18" s="88" t="s">
        <v>40</v>
      </c>
    </row>
    <row r="19" spans="3:10" ht="14.25" customHeight="1" thickBot="1">
      <c r="C19" s="12" t="s">
        <v>15</v>
      </c>
      <c r="D19" s="13">
        <v>3545.020000000004</v>
      </c>
      <c r="E19" s="14">
        <v>113080.36</v>
      </c>
      <c r="F19" s="14">
        <v>110315.28</v>
      </c>
      <c r="G19" s="21">
        <v>566906.39</v>
      </c>
      <c r="H19" s="21">
        <f t="shared" si="0"/>
        <v>6310.100000000006</v>
      </c>
      <c r="I19" s="89"/>
      <c r="J19" s="22"/>
    </row>
    <row r="20" spans="3:9" ht="13.5" customHeight="1" thickBot="1">
      <c r="C20" s="18" t="s">
        <v>16</v>
      </c>
      <c r="D20" s="23">
        <v>0</v>
      </c>
      <c r="E20" s="14">
        <v>21349.29</v>
      </c>
      <c r="F20" s="14">
        <v>13012.41</v>
      </c>
      <c r="G20" s="21"/>
      <c r="H20" s="21">
        <f t="shared" si="0"/>
        <v>8336.880000000001</v>
      </c>
      <c r="I20" s="24"/>
    </row>
    <row r="21" spans="3:9" ht="12.75" customHeight="1" thickBot="1">
      <c r="C21" s="12" t="s">
        <v>17</v>
      </c>
      <c r="D21" s="13">
        <v>2755.5699999999997</v>
      </c>
      <c r="E21" s="14">
        <v>81696.92</v>
      </c>
      <c r="F21" s="14">
        <v>80296.09</v>
      </c>
      <c r="G21" s="21">
        <f>+E21</f>
        <v>81696.92</v>
      </c>
      <c r="H21" s="21">
        <f t="shared" si="0"/>
        <v>4156.399999999994</v>
      </c>
      <c r="I21" s="24" t="s">
        <v>18</v>
      </c>
    </row>
    <row r="22" spans="3:9" ht="13.5" customHeight="1" thickBot="1">
      <c r="C22" s="12" t="s">
        <v>19</v>
      </c>
      <c r="D22" s="13">
        <v>4608.520000000004</v>
      </c>
      <c r="E22" s="14">
        <v>135598.97</v>
      </c>
      <c r="F22" s="14">
        <v>133264.18</v>
      </c>
      <c r="G22" s="21">
        <v>123974.54</v>
      </c>
      <c r="H22" s="21">
        <f t="shared" si="0"/>
        <v>6943.309999999998</v>
      </c>
      <c r="I22" s="24" t="s">
        <v>20</v>
      </c>
    </row>
    <row r="23" spans="3:9" ht="13.5" customHeight="1" thickBot="1">
      <c r="C23" s="12" t="s">
        <v>21</v>
      </c>
      <c r="D23" s="13">
        <v>299.9699999999998</v>
      </c>
      <c r="E23" s="15">
        <v>8603.04</v>
      </c>
      <c r="F23" s="15">
        <v>8475.67</v>
      </c>
      <c r="G23" s="21">
        <f>+E23</f>
        <v>8603.04</v>
      </c>
      <c r="H23" s="21">
        <f t="shared" si="0"/>
        <v>427.34000000000015</v>
      </c>
      <c r="I23" s="32" t="s">
        <v>22</v>
      </c>
    </row>
    <row r="24" spans="3:9" ht="13.5" customHeight="1" thickBot="1">
      <c r="C24" s="18" t="s">
        <v>23</v>
      </c>
      <c r="D24" s="13">
        <v>2899.239999999998</v>
      </c>
      <c r="E24" s="15">
        <v>79628.88</v>
      </c>
      <c r="F24" s="15">
        <v>77956.91</v>
      </c>
      <c r="G24" s="21">
        <f>+E24</f>
        <v>79628.88</v>
      </c>
      <c r="H24" s="21">
        <f t="shared" si="0"/>
        <v>4571.209999999992</v>
      </c>
      <c r="I24" s="24"/>
    </row>
    <row r="25" spans="3:9" ht="13.5" customHeight="1" thickBot="1">
      <c r="C25" s="12" t="s">
        <v>24</v>
      </c>
      <c r="D25" s="13">
        <v>1145.289999999999</v>
      </c>
      <c r="E25" s="15">
        <v>33663.79</v>
      </c>
      <c r="F25" s="15">
        <v>33087.43</v>
      </c>
      <c r="G25" s="21">
        <f>+E25</f>
        <v>33663.79</v>
      </c>
      <c r="H25" s="21">
        <f t="shared" si="0"/>
        <v>1721.6500000000015</v>
      </c>
      <c r="I25" s="32" t="s">
        <v>38</v>
      </c>
    </row>
    <row r="26" spans="3:12" s="26" customFormat="1" ht="13.5" customHeight="1" thickBot="1">
      <c r="C26" s="12" t="s">
        <v>11</v>
      </c>
      <c r="D26" s="16">
        <f>SUM(D18:D25)</f>
        <v>37614.51999999998</v>
      </c>
      <c r="E26" s="16">
        <f>SUM(E18:E25)</f>
        <v>1122122.59</v>
      </c>
      <c r="F26" s="16">
        <f>SUM(F18:F25)</f>
        <v>1094622.81</v>
      </c>
      <c r="G26" s="16">
        <f>SUM(G18:G25)</f>
        <v>1542974.9</v>
      </c>
      <c r="H26" s="16">
        <f>SUM(H18:H25)</f>
        <v>65114.300000000025</v>
      </c>
      <c r="I26" s="25"/>
      <c r="L26" s="27"/>
    </row>
    <row r="27" spans="3:9" ht="13.5" customHeight="1" thickBot="1">
      <c r="C27" s="90" t="s">
        <v>25</v>
      </c>
      <c r="D27" s="90"/>
      <c r="E27" s="90"/>
      <c r="F27" s="90"/>
      <c r="G27" s="90"/>
      <c r="H27" s="90"/>
      <c r="I27" s="90"/>
    </row>
    <row r="28" spans="3:9" ht="27" customHeight="1" thickBot="1">
      <c r="C28" s="28" t="s">
        <v>26</v>
      </c>
      <c r="D28" s="91" t="s">
        <v>46</v>
      </c>
      <c r="E28" s="92"/>
      <c r="F28" s="92"/>
      <c r="G28" s="92"/>
      <c r="H28" s="93"/>
      <c r="I28" s="37" t="s">
        <v>27</v>
      </c>
    </row>
    <row r="29" spans="3:9" ht="26.25" customHeight="1" thickBot="1">
      <c r="C29" s="28" t="s">
        <v>47</v>
      </c>
      <c r="D29" s="91" t="s">
        <v>48</v>
      </c>
      <c r="E29" s="92"/>
      <c r="F29" s="92"/>
      <c r="G29" s="92"/>
      <c r="H29" s="93"/>
      <c r="I29" s="38" t="s">
        <v>47</v>
      </c>
    </row>
    <row r="30" spans="3:8" ht="14.25" customHeight="1" hidden="1">
      <c r="C30" s="29" t="s">
        <v>49</v>
      </c>
      <c r="D30" s="29"/>
      <c r="E30" s="29"/>
      <c r="F30" s="29"/>
      <c r="G30" s="29"/>
      <c r="H30" s="30">
        <f>+H15+H26</f>
        <v>153620.19000000012</v>
      </c>
    </row>
    <row r="31" spans="3:9" s="39" customFormat="1" ht="12.75">
      <c r="C31" s="31"/>
      <c r="D31" s="31"/>
      <c r="E31" s="31"/>
      <c r="F31" s="31"/>
      <c r="G31" s="31"/>
      <c r="H31" s="31"/>
      <c r="I31" s="31"/>
    </row>
    <row r="32" ht="12.75" customHeight="1">
      <c r="C32" s="40"/>
    </row>
    <row r="33" spans="3:4" ht="15" customHeight="1">
      <c r="C33" s="41"/>
      <c r="D33" s="41"/>
    </row>
  </sheetData>
  <sheetProtection/>
  <mergeCells count="11">
    <mergeCell ref="C5:I5"/>
    <mergeCell ref="C7:I7"/>
    <mergeCell ref="C8:I8"/>
    <mergeCell ref="C10:I10"/>
    <mergeCell ref="I11:I14"/>
    <mergeCell ref="C16:I16"/>
    <mergeCell ref="I18:I19"/>
    <mergeCell ref="C27:I27"/>
    <mergeCell ref="D28:H28"/>
    <mergeCell ref="D29:H29"/>
    <mergeCell ref="C6:I6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120" zoomScaleSheetLayoutView="120" zoomScalePageLayoutView="0" workbookViewId="0" topLeftCell="A1">
      <selection activeCell="B8" sqref="B8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4.25390625" style="0" customWidth="1"/>
  </cols>
  <sheetData>
    <row r="1" spans="1:9" ht="12.75">
      <c r="A1" s="102" t="s">
        <v>28</v>
      </c>
      <c r="B1" s="102"/>
      <c r="C1" s="102"/>
      <c r="D1" s="102"/>
      <c r="E1" s="102"/>
      <c r="F1" s="102"/>
      <c r="G1" s="102"/>
      <c r="H1" s="102"/>
      <c r="I1" s="102"/>
    </row>
    <row r="2" spans="1:9" ht="12.75">
      <c r="A2" s="102" t="s">
        <v>29</v>
      </c>
      <c r="B2" s="102"/>
      <c r="C2" s="102"/>
      <c r="D2" s="102"/>
      <c r="E2" s="102"/>
      <c r="F2" s="102"/>
      <c r="G2" s="102"/>
      <c r="H2" s="102"/>
      <c r="I2" s="102"/>
    </row>
    <row r="3" spans="1:9" ht="12.75">
      <c r="A3" s="102" t="s">
        <v>50</v>
      </c>
      <c r="B3" s="102"/>
      <c r="C3" s="102"/>
      <c r="D3" s="102"/>
      <c r="E3" s="102"/>
      <c r="F3" s="102"/>
      <c r="G3" s="102"/>
      <c r="H3" s="102"/>
      <c r="I3" s="102"/>
    </row>
    <row r="4" spans="1:9" ht="51">
      <c r="A4" s="33" t="s">
        <v>30</v>
      </c>
      <c r="B4" s="33" t="s">
        <v>51</v>
      </c>
      <c r="C4" s="34" t="s">
        <v>39</v>
      </c>
      <c r="D4" s="34" t="s">
        <v>31</v>
      </c>
      <c r="E4" s="34" t="s">
        <v>32</v>
      </c>
      <c r="F4" s="34" t="s">
        <v>33</v>
      </c>
      <c r="G4" s="34" t="s">
        <v>34</v>
      </c>
      <c r="H4" s="33" t="s">
        <v>52</v>
      </c>
      <c r="I4" s="33" t="s">
        <v>35</v>
      </c>
    </row>
    <row r="5" spans="1:9" ht="15">
      <c r="A5" s="35" t="s">
        <v>36</v>
      </c>
      <c r="B5" s="36">
        <v>25.22943</v>
      </c>
      <c r="C5" s="36">
        <v>0</v>
      </c>
      <c r="D5" s="36">
        <v>113.08036</v>
      </c>
      <c r="E5" s="36">
        <v>110.31528</v>
      </c>
      <c r="F5" s="36">
        <f>2.16+1.69521</f>
        <v>3.8552100000000005</v>
      </c>
      <c r="G5" s="36">
        <v>566.90639</v>
      </c>
      <c r="H5" s="36">
        <v>6.3101</v>
      </c>
      <c r="I5" s="36">
        <f>B5+D5+F5-G5</f>
        <v>-424.74139</v>
      </c>
    </row>
    <row r="7" ht="15">
      <c r="A7" t="s">
        <v>53</v>
      </c>
    </row>
    <row r="8" ht="12.75">
      <c r="A8" t="s">
        <v>54</v>
      </c>
    </row>
    <row r="9" ht="12.75">
      <c r="A9" t="s">
        <v>55</v>
      </c>
    </row>
    <row r="10" ht="12.75">
      <c r="A10" t="s">
        <v>56</v>
      </c>
    </row>
    <row r="11" ht="12.75">
      <c r="A11" t="s">
        <v>57</v>
      </c>
    </row>
    <row r="12" ht="12.75">
      <c r="A12" t="s">
        <v>58</v>
      </c>
    </row>
    <row r="13" ht="12.75">
      <c r="A13" t="s">
        <v>59</v>
      </c>
    </row>
    <row r="14" ht="12.75">
      <c r="A14" t="s">
        <v>60</v>
      </c>
    </row>
    <row r="15" ht="12.75">
      <c r="A15" t="s">
        <v>61</v>
      </c>
    </row>
    <row r="16" ht="12.75">
      <c r="A16" t="s">
        <v>62</v>
      </c>
    </row>
    <row r="17" ht="12.75">
      <c r="A17" t="s">
        <v>63</v>
      </c>
    </row>
    <row r="18" ht="12.75">
      <c r="A18" t="s">
        <v>64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B29" sqref="B29"/>
    </sheetView>
  </sheetViews>
  <sheetFormatPr defaultColWidth="9.00390625" defaultRowHeight="12.75"/>
  <cols>
    <col min="1" max="1" width="5.625" style="0" customWidth="1"/>
    <col min="2" max="2" width="19.7539062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103" t="s">
        <v>65</v>
      </c>
      <c r="B1" s="104"/>
      <c r="C1" s="104"/>
      <c r="D1" s="104"/>
      <c r="E1" s="104"/>
      <c r="F1" s="104"/>
      <c r="G1" s="104"/>
      <c r="H1" s="42"/>
    </row>
    <row r="2" spans="1:7" ht="29.25" customHeight="1" thickBot="1">
      <c r="A2" s="105"/>
      <c r="B2" s="105"/>
      <c r="C2" s="105"/>
      <c r="D2" s="105"/>
      <c r="E2" s="105"/>
      <c r="F2" s="105"/>
      <c r="G2" s="105"/>
    </row>
    <row r="3" spans="1:8" ht="13.5" hidden="1" thickBot="1">
      <c r="A3" s="43"/>
      <c r="B3" s="44"/>
      <c r="C3" s="45"/>
      <c r="D3" s="44"/>
      <c r="E3" s="44"/>
      <c r="F3" s="106" t="s">
        <v>66</v>
      </c>
      <c r="G3" s="107"/>
      <c r="H3" s="44"/>
    </row>
    <row r="4" spans="1:8" ht="12.75" hidden="1">
      <c r="A4" s="46" t="s">
        <v>67</v>
      </c>
      <c r="B4" s="47" t="s">
        <v>68</v>
      </c>
      <c r="C4" s="48" t="s">
        <v>69</v>
      </c>
      <c r="D4" s="47" t="s">
        <v>70</v>
      </c>
      <c r="E4" s="49" t="s">
        <v>71</v>
      </c>
      <c r="F4" s="49"/>
      <c r="G4" s="49"/>
      <c r="H4" s="49" t="s">
        <v>72</v>
      </c>
    </row>
    <row r="5" spans="1:8" ht="12.75" hidden="1">
      <c r="A5" s="46" t="s">
        <v>73</v>
      </c>
      <c r="B5" s="47"/>
      <c r="C5" s="48"/>
      <c r="D5" s="47" t="s">
        <v>74</v>
      </c>
      <c r="E5" s="47" t="s">
        <v>75</v>
      </c>
      <c r="F5" s="47" t="s">
        <v>76</v>
      </c>
      <c r="G5" s="47" t="s">
        <v>77</v>
      </c>
      <c r="H5" s="47"/>
    </row>
    <row r="6" spans="1:8" ht="12.75" hidden="1">
      <c r="A6" s="46"/>
      <c r="B6" s="47"/>
      <c r="C6" s="48"/>
      <c r="D6" s="47" t="s">
        <v>78</v>
      </c>
      <c r="E6" s="47"/>
      <c r="F6" s="47" t="s">
        <v>79</v>
      </c>
      <c r="G6" s="47" t="s">
        <v>80</v>
      </c>
      <c r="H6" s="47"/>
    </row>
    <row r="7" spans="1:8" ht="12.75" hidden="1">
      <c r="A7" s="46"/>
      <c r="B7" s="47"/>
      <c r="C7" s="48"/>
      <c r="D7" s="47"/>
      <c r="E7" s="50"/>
      <c r="G7" s="47" t="s">
        <v>81</v>
      </c>
      <c r="H7" s="50"/>
    </row>
    <row r="8" spans="1:8" ht="5.25" customHeight="1" hidden="1">
      <c r="A8" s="51"/>
      <c r="B8" s="52"/>
      <c r="C8" s="53"/>
      <c r="D8" s="52"/>
      <c r="E8" s="52"/>
      <c r="F8" s="52"/>
      <c r="G8" s="52"/>
      <c r="H8" s="52"/>
    </row>
    <row r="9" spans="1:8" ht="6.75" customHeight="1" hidden="1">
      <c r="A9" s="44"/>
      <c r="B9" s="54"/>
      <c r="C9" s="45"/>
      <c r="D9" s="44"/>
      <c r="E9" s="54"/>
      <c r="F9" s="54"/>
      <c r="G9" s="54"/>
      <c r="H9" s="54"/>
    </row>
    <row r="10" spans="1:8" ht="12.75" customHeight="1" hidden="1">
      <c r="A10" s="47">
        <v>1</v>
      </c>
      <c r="B10" s="55" t="s">
        <v>82</v>
      </c>
      <c r="C10" s="46"/>
      <c r="D10" s="47"/>
      <c r="E10" s="56"/>
      <c r="F10" s="57"/>
      <c r="G10" s="57">
        <f aca="true" t="shared" si="0" ref="G10:G17">+E10-F10</f>
        <v>0</v>
      </c>
      <c r="H10" s="58"/>
    </row>
    <row r="11" spans="1:8" ht="12.75" hidden="1">
      <c r="A11" s="47"/>
      <c r="B11" s="55"/>
      <c r="C11" s="46"/>
      <c r="D11" s="47"/>
      <c r="E11" s="57"/>
      <c r="F11" s="57"/>
      <c r="G11" s="57">
        <f t="shared" si="0"/>
        <v>0</v>
      </c>
      <c r="H11" s="58"/>
    </row>
    <row r="12" spans="1:8" ht="12.75" hidden="1">
      <c r="A12" s="47"/>
      <c r="B12" s="55"/>
      <c r="C12" s="48"/>
      <c r="D12" s="47"/>
      <c r="E12" s="57"/>
      <c r="F12" s="57"/>
      <c r="G12" s="57">
        <f t="shared" si="0"/>
        <v>0</v>
      </c>
      <c r="H12" s="58"/>
    </row>
    <row r="13" spans="1:8" ht="12.75" hidden="1">
      <c r="A13" s="47"/>
      <c r="B13" s="55"/>
      <c r="C13" s="48"/>
      <c r="D13" s="47"/>
      <c r="E13" s="57"/>
      <c r="F13" s="57"/>
      <c r="G13" s="57">
        <f t="shared" si="0"/>
        <v>0</v>
      </c>
      <c r="H13" s="58"/>
    </row>
    <row r="14" spans="1:8" ht="12.75" hidden="1">
      <c r="A14" s="47"/>
      <c r="B14" s="55"/>
      <c r="C14" s="46"/>
      <c r="D14" s="47"/>
      <c r="E14" s="57"/>
      <c r="F14" s="57"/>
      <c r="G14" s="57">
        <f t="shared" si="0"/>
        <v>0</v>
      </c>
      <c r="H14" s="58"/>
    </row>
    <row r="15" spans="1:8" ht="12.75" hidden="1">
      <c r="A15" s="47"/>
      <c r="B15" s="55"/>
      <c r="C15" s="48"/>
      <c r="D15" s="47"/>
      <c r="E15" s="56"/>
      <c r="F15" s="56"/>
      <c r="G15" s="57">
        <f t="shared" si="0"/>
        <v>0</v>
      </c>
      <c r="H15" s="58"/>
    </row>
    <row r="16" spans="1:8" ht="12.75" hidden="1">
      <c r="A16" s="47"/>
      <c r="B16" s="55"/>
      <c r="C16" s="46"/>
      <c r="D16" s="47"/>
      <c r="E16" s="56"/>
      <c r="F16" s="57"/>
      <c r="G16" s="57">
        <f t="shared" si="0"/>
        <v>0</v>
      </c>
      <c r="H16" s="58"/>
    </row>
    <row r="17" spans="1:8" ht="12.75" hidden="1">
      <c r="A17" s="47"/>
      <c r="B17" s="55"/>
      <c r="C17" s="48"/>
      <c r="D17" s="47"/>
      <c r="E17" s="57"/>
      <c r="F17" s="57"/>
      <c r="G17" s="57">
        <f t="shared" si="0"/>
        <v>0</v>
      </c>
      <c r="H17" s="58"/>
    </row>
    <row r="18" spans="1:8" ht="5.25" customHeight="1" hidden="1">
      <c r="A18" s="47"/>
      <c r="B18" s="55"/>
      <c r="D18" s="47"/>
      <c r="E18" s="59"/>
      <c r="F18" s="60"/>
      <c r="G18" s="57"/>
      <c r="H18" s="61"/>
    </row>
    <row r="19" spans="1:8" ht="12.75" hidden="1">
      <c r="A19" s="47"/>
      <c r="B19" s="55"/>
      <c r="C19" s="62" t="s">
        <v>83</v>
      </c>
      <c r="D19" s="63"/>
      <c r="E19" s="64">
        <f>SUM(E10:E18)</f>
        <v>0</v>
      </c>
      <c r="F19" s="64">
        <f>SUM(F10:F18)</f>
        <v>0</v>
      </c>
      <c r="G19" s="64">
        <f>SUM(G10:G18)</f>
        <v>0</v>
      </c>
      <c r="H19" s="58"/>
    </row>
    <row r="20" spans="1:8" ht="4.5" customHeight="1" hidden="1">
      <c r="A20" s="65"/>
      <c r="B20" s="66"/>
      <c r="C20" s="67"/>
      <c r="D20" s="68"/>
      <c r="E20" s="59"/>
      <c r="F20" s="59"/>
      <c r="G20" s="59"/>
      <c r="H20" s="61"/>
    </row>
    <row r="21" spans="1:8" ht="6.75" customHeight="1" hidden="1">
      <c r="A21" s="44"/>
      <c r="B21" s="54"/>
      <c r="C21" s="69"/>
      <c r="D21" s="69"/>
      <c r="E21" s="70"/>
      <c r="F21" s="70"/>
      <c r="G21" s="70"/>
      <c r="H21" s="69"/>
    </row>
    <row r="22" spans="1:8" ht="12.75" hidden="1">
      <c r="A22" s="50"/>
      <c r="B22" s="71" t="s">
        <v>11</v>
      </c>
      <c r="C22" s="72"/>
      <c r="D22" s="72"/>
      <c r="E22" s="73">
        <f>E19</f>
        <v>0</v>
      </c>
      <c r="F22" s="73">
        <f>F19</f>
        <v>0</v>
      </c>
      <c r="G22" s="73">
        <f>G19</f>
        <v>0</v>
      </c>
      <c r="H22" s="58"/>
    </row>
    <row r="23" spans="1:8" ht="7.5" customHeight="1" hidden="1">
      <c r="A23" s="52"/>
      <c r="B23" s="74"/>
      <c r="C23" s="75"/>
      <c r="D23" s="75"/>
      <c r="E23" s="75"/>
      <c r="F23" s="75"/>
      <c r="G23" s="75"/>
      <c r="H23" s="76"/>
    </row>
    <row r="25" spans="1:7" ht="63.75" customHeight="1">
      <c r="A25" s="77" t="s">
        <v>84</v>
      </c>
      <c r="B25" s="77" t="s">
        <v>92</v>
      </c>
      <c r="C25" s="77" t="s">
        <v>85</v>
      </c>
      <c r="D25" s="77" t="s">
        <v>86</v>
      </c>
      <c r="E25" s="78" t="s">
        <v>87</v>
      </c>
      <c r="F25" s="77" t="s">
        <v>88</v>
      </c>
      <c r="G25" s="79"/>
    </row>
    <row r="26" spans="1:7" ht="15">
      <c r="A26" s="80">
        <v>1</v>
      </c>
      <c r="B26" s="81">
        <v>0</v>
      </c>
      <c r="C26" s="81">
        <v>21349.29</v>
      </c>
      <c r="D26" s="81">
        <v>13012.41</v>
      </c>
      <c r="E26" s="81">
        <v>0</v>
      </c>
      <c r="F26" s="81">
        <f>+B26+C26-D26</f>
        <v>8336.880000000001</v>
      </c>
      <c r="G26" s="82"/>
    </row>
    <row r="28" spans="1:5" ht="90">
      <c r="A28" s="77" t="s">
        <v>84</v>
      </c>
      <c r="B28" s="77" t="s">
        <v>93</v>
      </c>
      <c r="C28" s="77" t="s">
        <v>89</v>
      </c>
      <c r="D28" s="77" t="s">
        <v>90</v>
      </c>
      <c r="E28" s="77" t="s">
        <v>91</v>
      </c>
    </row>
    <row r="29" spans="1:5" ht="15">
      <c r="A29" s="83">
        <v>1</v>
      </c>
      <c r="B29" s="84">
        <v>0</v>
      </c>
      <c r="C29" s="84">
        <f>+D26+E26</f>
        <v>13012.41</v>
      </c>
      <c r="D29" s="84">
        <v>0</v>
      </c>
      <c r="E29" s="84">
        <f>+B29+C29-D29</f>
        <v>13012.41</v>
      </c>
    </row>
    <row r="30" spans="1:5" ht="12.75">
      <c r="A30" s="85"/>
      <c r="B30" s="85"/>
      <c r="C30" s="86"/>
      <c r="D30" s="86"/>
      <c r="E30" s="48"/>
    </row>
  </sheetData>
  <sheetProtection/>
  <mergeCells count="2">
    <mergeCell ref="A1:G2"/>
    <mergeCell ref="F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2011-03-25T07:23:24Z</dcterms:created>
  <dcterms:modified xsi:type="dcterms:W3CDTF">2013-04-16T12:47:23Z</dcterms:modified>
  <cp:category/>
  <cp:version/>
  <cp:contentType/>
  <cp:contentStatus/>
</cp:coreProperties>
</file>