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  <sheet name="кап.рем." sheetId="3" r:id="rId3"/>
  </sheets>
  <definedNames/>
  <calcPr fullCalcOnLoad="1"/>
</workbook>
</file>

<file path=xl/sharedStrings.xml><?xml version="1.0" encoding="utf-8"?>
<sst xmlns="http://schemas.openxmlformats.org/spreadsheetml/2006/main" count="98" uniqueCount="89">
  <si>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</si>
  <si>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</si>
  <si>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</si>
  <si>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</si>
  <si>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</si>
  <si>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</si>
  <si>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</si>
  <si>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</si>
  <si>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</si>
  <si>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</si>
  <si>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</si>
  <si>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</si>
  <si>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</si>
  <si>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</si>
  <si>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</si>
  <si>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</si>
  <si>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</si>
  <si>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</si>
  <si>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</si>
  <si>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</si>
  <si>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</si>
  <si>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</si>
  <si>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</si>
  <si>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</si>
  <si>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>ОТЧЕТ</t>
  </si>
  <si>
    <t>по выполнению плана текущего ремонта жилого дома</t>
  </si>
  <si>
    <t>№                             п/п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</si>
  <si>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</si>
  <si>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</si>
  <si>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</si>
  <si>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</si>
  <si>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Переходящий остаток,                     тыс.руб.</t>
  </si>
  <si>
    <t>1.</t>
  </si>
  <si>
    <t>№ п/п</t>
  </si>
  <si>
    <t>Доля МО Сертолово, руб.</t>
  </si>
  <si>
    <t>Израсходованно, руб.</t>
  </si>
  <si>
    <t xml:space="preserve"> ООО"ЦБИ",  ОАО "Сертоловский Водоканал"</t>
  </si>
  <si>
    <t>ООО "Уют-Сервис", договор управления № Н/2010-87 от 01.11.2010г.</t>
  </si>
  <si>
    <t>ООО "СЗЛК", ООО ИЦ "Ликон", ОАО "ПСК"</t>
  </si>
  <si>
    <t xml:space="preserve"> ООО"Технострой-3"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</si>
  <si>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</si>
  <si>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</si>
  <si>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2160,00 руб. </t>
  </si>
  <si>
    <t>ООО "Домашние сети"</t>
  </si>
  <si>
    <t>Остаток на 01.01.2011г., тыс.руб. (получено)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</si>
  <si>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</si>
  <si>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</si>
  <si>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</si>
  <si>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</si>
  <si>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</si>
  <si>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</si>
  <si>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</si>
  <si>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</si>
  <si>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</si>
  <si>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</si>
  <si>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</si>
  <si>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</si>
  <si>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</si>
  <si>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</si>
  <si>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</si>
  <si>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Всего</t>
  </si>
  <si>
    <t>Задолженность населения на 01.01.2012г., руб.</t>
  </si>
  <si>
    <t>Остаток средств  на лицевом счете на 01.01.2012г., руб.</t>
  </si>
  <si>
    <t>имущества жилого дома № 10 по ул. Заречная с 01.01.2012г. по 31.12.2012г.</t>
  </si>
  <si>
    <t>Задолженность населения на 01.01.2012г. (руб.)</t>
  </si>
  <si>
    <t>Начислено населению за 2012г. (руб.)</t>
  </si>
  <si>
    <t>Поступило в счет оплаты в 2012г. (руб.)</t>
  </si>
  <si>
    <t>Задолженность населения на 01.01.2013г. (руб.)</t>
  </si>
  <si>
    <t>Общая задолженность по дому  на 01.01.2013г.</t>
  </si>
  <si>
    <t>№ 10 по ул. Заречная с 01.01.2012г. по 31.12.2012г.</t>
  </si>
  <si>
    <t>Остаток на 01.01.2012г., тыс.руб.</t>
  </si>
  <si>
    <t>Задолженность населения на 01.01.2013г., тыс.руб.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</si>
  <si>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108,64</t>
    </r>
    <r>
      <rPr>
        <sz val="10"/>
        <rFont val="Arial Cyr"/>
        <family val="0"/>
      </rPr>
      <t xml:space="preserve"> тыс.рублей, в том числе:</t>
    </r>
  </si>
  <si>
    <t>ремонт ЦО, ГВС, ХВС, канализации - 15,30 т.р.</t>
  </si>
  <si>
    <t>очистка кровли от снега - 17,57 т.р.</t>
  </si>
  <si>
    <t>обслуживание КУУТЭ - 69,90 т.р.</t>
  </si>
  <si>
    <t>ремонт освещения - 3,26 т.р.</t>
  </si>
  <si>
    <t>смена дверных приборов - 1,00 т.р.</t>
  </si>
  <si>
    <t>заделка подвальных окон - 0,61 т.р.</t>
  </si>
  <si>
    <t>покраска дверей - 1,00 т.р.</t>
  </si>
  <si>
    <t>Отчет о реализации программы капитального ремонта жилого фонда ООО "УЮТ-СЕРВИС" за период с 01 января 2012г. по 31 декабря 2012г.  по адресу г.Сертолово, ул.Заречная, д. 10</t>
  </si>
  <si>
    <t>ул. Заречная, д. 10</t>
  </si>
  <si>
    <t>ремонт канализ. выпусков и лежака</t>
  </si>
  <si>
    <t>51 м.п.</t>
  </si>
  <si>
    <t>Начислено за 2012 год, руб.</t>
  </si>
  <si>
    <t>Оплачено населением за 2012 год, руб.</t>
  </si>
  <si>
    <t>Задолженность населения на 01.01.2013г., руб.</t>
  </si>
  <si>
    <t>Оплачено населением и МО Сертолово за 2012 год, руб.</t>
  </si>
  <si>
    <t>Остаток средств  на лицевом счете на 01.01.2013г.,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</si>
</sst>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b/>
      <sz val="14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>
        <color indexed="63"/>
      </right>
      <top/>
      <bottom style="thin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6" fillId="31" borderId="8" applyNumberFormat="0" applyFont="0" applyAlignment="0" applyProtection="0"/>
    <xf numFmtId="9" fontId="36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Border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0" xfId="0" applyFont="1" applyBorder="1" applyAlignment="1">
      <alignment/>
    </xf>
    <xf numFmtId="4" fontId="18" fillId="0" borderId="10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4" fontId="18" fillId="0" borderId="10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4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" fontId="8" fillId="0" borderId="16" xfId="0" applyNumberFormat="1" applyFont="1" applyFill="1" applyBorder="1" applyAlignment="1">
      <alignment horizontal="right" vertical="top" wrapText="1"/>
    </xf>
    <xf numFmtId="4" fontId="9" fillId="0" borderId="16" xfId="0" applyNumberFormat="1" applyFont="1" applyFill="1" applyBorder="1" applyAlignment="1">
      <alignment vertical="top" wrapText="1"/>
    </xf>
    <xf numFmtId="4" fontId="8" fillId="0" borderId="16" xfId="0" applyNumberFormat="1" applyFont="1" applyFill="1" applyBorder="1" applyAlignment="1">
      <alignment vertical="top" wrapText="1"/>
    </xf>
    <xf numFmtId="4" fontId="3" fillId="0" borderId="16" xfId="0" applyNumberFormat="1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4" fontId="8" fillId="0" borderId="13" xfId="0" applyNumberFormat="1" applyFont="1" applyFill="1" applyBorder="1" applyAlignment="1">
      <alignment horizontal="right" vertical="top" wrapText="1"/>
    </xf>
    <xf numFmtId="4" fontId="9" fillId="0" borderId="13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2" fillId="0" borderId="16" xfId="0" applyNumberFormat="1" applyFont="1" applyFill="1" applyBorder="1" applyAlignment="1">
      <alignment horizontal="right" vertical="top" wrapText="1"/>
    </xf>
    <xf numFmtId="0" fontId="3" fillId="0" borderId="16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0" borderId="11" xfId="0" applyFont="1" applyFill="1" applyBorder="1" applyAlignment="1">
      <alignment horizontal="center" wrapText="1"/>
    </xf>
    <xf numFmtId="0" fontId="12" fillId="0" borderId="17" xfId="0" applyFont="1" applyFill="1" applyBorder="1" applyAlignment="1">
      <alignment horizontal="center" vertical="top"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2" fontId="44" fillId="0" borderId="10" xfId="0" applyNumberFormat="1" applyFont="1" applyBorder="1" applyAlignment="1">
      <alignment horizontal="center" vertical="center"/>
    </xf>
    <xf numFmtId="0" fontId="36" fillId="0" borderId="0" xfId="52" applyFont="1">
      <alignment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9" fontId="0" fillId="0" borderId="22" xfId="0" applyNumberForma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2" fontId="0" fillId="0" borderId="22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19" fillId="0" borderId="21" xfId="0" applyFont="1" applyBorder="1" applyAlignment="1">
      <alignment horizontal="center"/>
    </xf>
    <xf numFmtId="2" fontId="19" fillId="0" borderId="27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19" fillId="0" borderId="26" xfId="0" applyFont="1" applyBorder="1" applyAlignment="1">
      <alignment/>
    </xf>
    <xf numFmtId="2" fontId="19" fillId="0" borderId="26" xfId="59" applyNumberFormat="1" applyFont="1" applyBorder="1" applyAlignment="1">
      <alignment horizontal="center"/>
    </xf>
    <xf numFmtId="2" fontId="19" fillId="0" borderId="26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20" fillId="0" borderId="0" xfId="0" applyFont="1" applyFill="1" applyAlignment="1">
      <alignment/>
    </xf>
    <xf numFmtId="0" fontId="12" fillId="0" borderId="0" xfId="0" applyFont="1" applyFill="1" applyAlignment="1">
      <alignment/>
    </xf>
    <xf numFmtId="4" fontId="20" fillId="0" borderId="0" xfId="0" applyNumberFormat="1" applyFont="1" applyFill="1" applyAlignment="1">
      <alignment/>
    </xf>
    <xf numFmtId="9" fontId="0" fillId="0" borderId="26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19" fillId="0" borderId="26" xfId="0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12" fillId="0" borderId="19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top" wrapText="1"/>
    </xf>
    <xf numFmtId="4" fontId="8" fillId="0" borderId="11" xfId="0" applyNumberFormat="1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3"/>
  <sheetViews>
    <sheetView tabSelected="1" zoomScalePageLayoutView="0" workbookViewId="0" topLeftCell="C5">
      <selection activeCell="D30" sqref="D30"/>
    </sheetView>
  </sheetViews>
  <sheetFormatPr defaultColWidth="9.00390625" defaultRowHeight="12.75"/>
  <cols>
    <col min="1" max="1" width="3.375" style="12" hidden="1" customWidth="1"/>
    <col min="2" max="2" width="9.125" style="12" hidden="1" customWidth="1"/>
    <col min="3" max="3" width="30.75390625" style="43" customWidth="1"/>
    <col min="4" max="4" width="14.375" style="43" customWidth="1"/>
    <col min="5" max="5" width="11.875" style="43" customWidth="1"/>
    <col min="6" max="6" width="13.25390625" style="43" customWidth="1"/>
    <col min="7" max="7" width="11.875" style="43" customWidth="1"/>
    <col min="8" max="8" width="14.375" style="43" customWidth="1"/>
    <col min="9" max="9" width="33.375" style="43" customWidth="1"/>
    <col min="10" max="16384" width="9.125" style="12" customWidth="1"/>
  </cols>
  <sheetData>
    <row r="1" spans="3:9" ht="12.75" customHeight="1" hidden="1">
      <c r="C1" s="13"/>
      <c r="D1" s="13"/>
      <c r="E1" s="13"/>
      <c r="F1" s="13"/>
      <c r="G1" s="13"/>
      <c r="H1" s="13"/>
      <c r="I1" s="13"/>
    </row>
    <row r="2" spans="3:9" ht="13.5" customHeight="1" hidden="1" thickBot="1">
      <c r="C2" s="13"/>
      <c r="D2" s="13"/>
      <c r="E2" s="13" t="s">
        <v>0</v>
      </c>
      <c r="F2" s="13"/>
      <c r="G2" s="13"/>
      <c r="H2" s="13"/>
      <c r="I2" s="13"/>
    </row>
    <row r="3" spans="3:9" ht="13.5" customHeight="1" hidden="1" thickBot="1">
      <c r="C3" s="14"/>
      <c r="D3" s="15"/>
      <c r="E3" s="16"/>
      <c r="F3" s="16"/>
      <c r="G3" s="16"/>
      <c r="H3" s="16"/>
      <c r="I3" s="17"/>
    </row>
    <row r="4" spans="3:9" ht="12.75" customHeight="1" hidden="1">
      <c r="C4" s="18"/>
      <c r="D4" s="18"/>
      <c r="E4" s="19"/>
      <c r="F4" s="19"/>
      <c r="G4" s="19"/>
      <c r="H4" s="19"/>
      <c r="I4" s="19"/>
    </row>
    <row r="5" spans="3:9" ht="14.25">
      <c r="C5" s="93" t="s">
        <v>1</v>
      </c>
      <c r="D5" s="93"/>
      <c r="E5" s="93"/>
      <c r="F5" s="93"/>
      <c r="G5" s="93"/>
      <c r="H5" s="93"/>
      <c r="I5" s="93"/>
    </row>
    <row r="6" spans="3:9" ht="12.75">
      <c r="C6" s="94" t="s">
        <v>2</v>
      </c>
      <c r="D6" s="94"/>
      <c r="E6" s="94"/>
      <c r="F6" s="94"/>
      <c r="G6" s="94"/>
      <c r="H6" s="94"/>
      <c r="I6" s="94"/>
    </row>
    <row r="7" spans="3:9" ht="12.75">
      <c r="C7" s="94" t="s">
        <v>63</v>
      </c>
      <c r="D7" s="94"/>
      <c r="E7" s="94"/>
      <c r="F7" s="94"/>
      <c r="G7" s="94"/>
      <c r="H7" s="94"/>
      <c r="I7" s="94"/>
    </row>
    <row r="8" spans="3:9" ht="6" customHeight="1" thickBot="1">
      <c r="C8" s="95"/>
      <c r="D8" s="95"/>
      <c r="E8" s="95"/>
      <c r="F8" s="95"/>
      <c r="G8" s="95"/>
      <c r="H8" s="95"/>
      <c r="I8" s="95"/>
    </row>
    <row r="9" spans="3:9" ht="50.25" customHeight="1" thickBot="1">
      <c r="C9" s="20" t="s">
        <v>3</v>
      </c>
      <c r="D9" s="21" t="s">
        <v>64</v>
      </c>
      <c r="E9" s="22" t="s">
        <v>65</v>
      </c>
      <c r="F9" s="22" t="s">
        <v>66</v>
      </c>
      <c r="G9" s="22" t="s">
        <v>4</v>
      </c>
      <c r="H9" s="22" t="s">
        <v>67</v>
      </c>
      <c r="I9" s="21" t="s">
        <v>5</v>
      </c>
    </row>
    <row r="10" spans="3:9" ht="13.5" customHeight="1" thickBot="1">
      <c r="C10" s="96" t="s">
        <v>6</v>
      </c>
      <c r="D10" s="97"/>
      <c r="E10" s="97"/>
      <c r="F10" s="97"/>
      <c r="G10" s="97"/>
      <c r="H10" s="97"/>
      <c r="I10" s="98"/>
    </row>
    <row r="11" spans="3:9" ht="13.5" customHeight="1" thickBot="1">
      <c r="C11" s="23" t="s">
        <v>7</v>
      </c>
      <c r="D11" s="24">
        <v>115375.76000000001</v>
      </c>
      <c r="E11" s="25">
        <f>1279375.61-60791.02</f>
        <v>1218584.59</v>
      </c>
      <c r="F11" s="25">
        <f>1259512.23</f>
        <v>1259512.23</v>
      </c>
      <c r="G11" s="25">
        <v>1852317.6</v>
      </c>
      <c r="H11" s="25">
        <f>+D11+E11-F11</f>
        <v>74448.12000000011</v>
      </c>
      <c r="I11" s="99" t="s">
        <v>36</v>
      </c>
    </row>
    <row r="12" spans="3:9" ht="13.5" customHeight="1" thickBot="1">
      <c r="C12" s="23" t="s">
        <v>8</v>
      </c>
      <c r="D12" s="24">
        <v>27908.83999999991</v>
      </c>
      <c r="E12" s="26">
        <f>376452.61-24359.25</f>
        <v>352093.36</v>
      </c>
      <c r="F12" s="26">
        <f>349504.7</f>
        <v>349504.7</v>
      </c>
      <c r="G12" s="25">
        <v>430777.09</v>
      </c>
      <c r="H12" s="25">
        <f>+D12+E12-F12</f>
        <v>30497.499999999884</v>
      </c>
      <c r="I12" s="100"/>
    </row>
    <row r="13" spans="3:9" ht="13.5" customHeight="1" thickBot="1">
      <c r="C13" s="23" t="s">
        <v>9</v>
      </c>
      <c r="D13" s="24">
        <v>18054.639999999956</v>
      </c>
      <c r="E13" s="26">
        <f>184678.97-8187.07+87926.73-1836.43</f>
        <v>262582.2</v>
      </c>
      <c r="F13" s="26">
        <f>163365.75+98461.87</f>
        <v>261827.62</v>
      </c>
      <c r="G13" s="25">
        <f>+E13</f>
        <v>262582.2</v>
      </c>
      <c r="H13" s="25">
        <f>+D13+E13-F13</f>
        <v>18809.219999999972</v>
      </c>
      <c r="I13" s="100"/>
    </row>
    <row r="14" spans="3:9" ht="13.5" customHeight="1" thickBot="1">
      <c r="C14" s="23" t="s">
        <v>10</v>
      </c>
      <c r="D14" s="24">
        <v>9119.710000000006</v>
      </c>
      <c r="E14" s="26">
        <f>62214.08-2757.37+29270.08-618.58+44933.16-2651.85+1816.64-149.21</f>
        <v>132056.95</v>
      </c>
      <c r="F14" s="26">
        <f>55030.33+32818.62+40390.06+2997.16</f>
        <v>131236.17</v>
      </c>
      <c r="G14" s="25">
        <f>+E14</f>
        <v>132056.95</v>
      </c>
      <c r="H14" s="25">
        <f>+D14+E14-F14</f>
        <v>9940.49000000002</v>
      </c>
      <c r="I14" s="101"/>
    </row>
    <row r="15" spans="3:9" ht="13.5" customHeight="1" thickBot="1">
      <c r="C15" s="23" t="s">
        <v>11</v>
      </c>
      <c r="D15" s="27">
        <f>SUM(D11:D14)</f>
        <v>170458.9499999999</v>
      </c>
      <c r="E15" s="27">
        <f>SUM(E11:E14)</f>
        <v>1965317.1</v>
      </c>
      <c r="F15" s="27">
        <f>SUM(F11:F14)</f>
        <v>2002080.7199999997</v>
      </c>
      <c r="G15" s="27">
        <f>SUM(G11:G14)</f>
        <v>2677733.8400000003</v>
      </c>
      <c r="H15" s="27">
        <f>SUM(H11:H14)</f>
        <v>133695.33</v>
      </c>
      <c r="I15" s="28"/>
    </row>
    <row r="16" spans="3:9" ht="13.5" customHeight="1" thickBot="1">
      <c r="C16" s="97" t="s">
        <v>12</v>
      </c>
      <c r="D16" s="97"/>
      <c r="E16" s="97"/>
      <c r="F16" s="97"/>
      <c r="G16" s="97"/>
      <c r="H16" s="97"/>
      <c r="I16" s="97"/>
    </row>
    <row r="17" spans="3:9" ht="38.25" customHeight="1" thickBot="1">
      <c r="C17" s="29" t="s">
        <v>3</v>
      </c>
      <c r="D17" s="21" t="s">
        <v>64</v>
      </c>
      <c r="E17" s="22" t="s">
        <v>65</v>
      </c>
      <c r="F17" s="22" t="s">
        <v>66</v>
      </c>
      <c r="G17" s="22" t="s">
        <v>4</v>
      </c>
      <c r="H17" s="22" t="s">
        <v>67</v>
      </c>
      <c r="I17" s="30" t="s">
        <v>13</v>
      </c>
    </row>
    <row r="18" spans="3:9" ht="13.5" customHeight="1" thickBot="1">
      <c r="C18" s="20" t="s">
        <v>14</v>
      </c>
      <c r="D18" s="31">
        <v>43018.32999999996</v>
      </c>
      <c r="E18" s="32">
        <f>904642.94-4816.2</f>
        <v>899826.74</v>
      </c>
      <c r="F18" s="32">
        <v>891609.06</v>
      </c>
      <c r="G18" s="32">
        <f>+E18</f>
        <v>899826.74</v>
      </c>
      <c r="H18" s="32">
        <f>+D18+E18-F18</f>
        <v>51236.00999999989</v>
      </c>
      <c r="I18" s="87" t="s">
        <v>37</v>
      </c>
    </row>
    <row r="19" spans="3:10" ht="14.25" customHeight="1" thickBot="1">
      <c r="C19" s="23" t="s">
        <v>15</v>
      </c>
      <c r="D19" s="24">
        <v>9103.01999999999</v>
      </c>
      <c r="E19" s="25">
        <f>210903.51-814.46</f>
        <v>210089.05000000002</v>
      </c>
      <c r="F19" s="25">
        <v>206231.96</v>
      </c>
      <c r="G19" s="32">
        <v>108637.88</v>
      </c>
      <c r="H19" s="32">
        <f aca="true" t="shared" si="0" ref="H19:H25">+D19+E19-F19</f>
        <v>12960.110000000015</v>
      </c>
      <c r="I19" s="88"/>
      <c r="J19" s="33"/>
    </row>
    <row r="20" spans="3:9" ht="13.5" customHeight="1" thickBot="1">
      <c r="C20" s="29" t="s">
        <v>16</v>
      </c>
      <c r="D20" s="34">
        <v>19370.909999999974</v>
      </c>
      <c r="E20" s="25">
        <f>385575.92-1731.03</f>
        <v>383844.88999999996</v>
      </c>
      <c r="F20" s="25">
        <v>380647.4</v>
      </c>
      <c r="G20" s="32">
        <v>331239</v>
      </c>
      <c r="H20" s="32">
        <f t="shared" si="0"/>
        <v>22568.399999999907</v>
      </c>
      <c r="I20" s="35"/>
    </row>
    <row r="21" spans="3:9" ht="12.75" customHeight="1" thickBot="1">
      <c r="C21" s="23" t="s">
        <v>17</v>
      </c>
      <c r="D21" s="24">
        <v>0</v>
      </c>
      <c r="E21" s="25"/>
      <c r="F21" s="25"/>
      <c r="G21" s="32">
        <f>+E21</f>
        <v>0</v>
      </c>
      <c r="H21" s="32">
        <f t="shared" si="0"/>
        <v>0</v>
      </c>
      <c r="I21" s="36" t="s">
        <v>38</v>
      </c>
    </row>
    <row r="22" spans="3:9" ht="13.5" customHeight="1" thickBot="1">
      <c r="C22" s="23" t="s">
        <v>18</v>
      </c>
      <c r="D22" s="24">
        <v>11780.180000000022</v>
      </c>
      <c r="E22" s="25">
        <f>252875.89-1007.17</f>
        <v>251868.72</v>
      </c>
      <c r="F22" s="25">
        <v>249080.54</v>
      </c>
      <c r="G22" s="32">
        <v>345088.29</v>
      </c>
      <c r="H22" s="32">
        <f t="shared" si="0"/>
        <v>14568.360000000015</v>
      </c>
      <c r="I22" s="36" t="s">
        <v>19</v>
      </c>
    </row>
    <row r="23" spans="3:9" ht="13.5" customHeight="1" thickBot="1">
      <c r="C23" s="23" t="s">
        <v>20</v>
      </c>
      <c r="D23" s="24">
        <v>2614.0799999999945</v>
      </c>
      <c r="E23" s="26">
        <f>54696.47-220.07</f>
        <v>54476.4</v>
      </c>
      <c r="F23" s="26">
        <v>54009.44</v>
      </c>
      <c r="G23" s="32">
        <f>+E23</f>
        <v>54476.4</v>
      </c>
      <c r="H23" s="32">
        <f t="shared" si="0"/>
        <v>3081.0399999999936</v>
      </c>
      <c r="I23" s="37" t="s">
        <v>21</v>
      </c>
    </row>
    <row r="24" spans="3:9" ht="13.5" customHeight="1" thickBot="1">
      <c r="C24" s="29" t="s">
        <v>22</v>
      </c>
      <c r="D24" s="24">
        <v>6122.2300000000105</v>
      </c>
      <c r="E24" s="26">
        <f>116260.91-510.87</f>
        <v>115750.04000000001</v>
      </c>
      <c r="F24" s="26">
        <v>114475.92</v>
      </c>
      <c r="G24" s="32">
        <f>+E24</f>
        <v>115750.04000000001</v>
      </c>
      <c r="H24" s="32">
        <f t="shared" si="0"/>
        <v>7396.35000000002</v>
      </c>
      <c r="I24" s="36"/>
    </row>
    <row r="25" spans="3:9" ht="13.5" customHeight="1" hidden="1">
      <c r="C25" s="23" t="s">
        <v>23</v>
      </c>
      <c r="D25" s="24">
        <v>0</v>
      </c>
      <c r="E25" s="26"/>
      <c r="F25" s="26"/>
      <c r="G25" s="32">
        <f>+E25</f>
        <v>0</v>
      </c>
      <c r="H25" s="32">
        <f t="shared" si="0"/>
        <v>0</v>
      </c>
      <c r="I25" s="37" t="s">
        <v>39</v>
      </c>
    </row>
    <row r="26" spans="3:9" s="38" customFormat="1" ht="13.5" customHeight="1" thickBot="1">
      <c r="C26" s="23" t="s">
        <v>11</v>
      </c>
      <c r="D26" s="27">
        <f>SUM(D18:D25)</f>
        <v>92008.74999999994</v>
      </c>
      <c r="E26" s="27">
        <f>SUM(E18:E25)</f>
        <v>1915855.8399999999</v>
      </c>
      <c r="F26" s="27">
        <f>SUM(F18:F25)</f>
        <v>1896054.3199999998</v>
      </c>
      <c r="G26" s="27">
        <f>SUM(G18:G25)</f>
        <v>1855018.35</v>
      </c>
      <c r="H26" s="27">
        <f>SUM(H18:H25)</f>
        <v>111810.26999999984</v>
      </c>
      <c r="I26" s="35"/>
    </row>
    <row r="27" spans="3:9" ht="13.5" customHeight="1" thickBot="1">
      <c r="C27" s="89" t="s">
        <v>40</v>
      </c>
      <c r="D27" s="89"/>
      <c r="E27" s="89"/>
      <c r="F27" s="89"/>
      <c r="G27" s="89"/>
      <c r="H27" s="89"/>
      <c r="I27" s="89"/>
    </row>
    <row r="28" spans="3:9" ht="25.5" customHeight="1" thickBot="1">
      <c r="C28" s="39" t="s">
        <v>41</v>
      </c>
      <c r="D28" s="90" t="s">
        <v>42</v>
      </c>
      <c r="E28" s="91"/>
      <c r="F28" s="91"/>
      <c r="G28" s="91"/>
      <c r="H28" s="92"/>
      <c r="I28" s="40" t="s">
        <v>43</v>
      </c>
    </row>
    <row r="29" spans="3:8" ht="26.25" customHeight="1">
      <c r="C29" s="41" t="s">
        <v>68</v>
      </c>
      <c r="D29" s="41"/>
      <c r="E29" s="41"/>
      <c r="F29" s="41"/>
      <c r="G29" s="41"/>
      <c r="H29" s="42">
        <f>+H15+H26</f>
        <v>245505.59999999983</v>
      </c>
    </row>
    <row r="30" spans="3:4" ht="15">
      <c r="C30" s="76"/>
      <c r="D30" s="76"/>
    </row>
    <row r="31" ht="12.75" customHeight="1">
      <c r="C31" s="77"/>
    </row>
    <row r="32" spans="3:8" ht="12.75">
      <c r="C32" s="12"/>
      <c r="D32" s="12"/>
      <c r="E32" s="12"/>
      <c r="F32" s="12"/>
      <c r="G32" s="12"/>
      <c r="H32" s="12"/>
    </row>
    <row r="33" spans="3:6" ht="15" customHeight="1">
      <c r="C33" s="76"/>
      <c r="D33" s="78"/>
      <c r="E33" s="78"/>
      <c r="F33" s="78"/>
    </row>
  </sheetData>
  <sheetProtection/>
  <mergeCells count="10">
    <mergeCell ref="I18:I19"/>
    <mergeCell ref="C27:I27"/>
    <mergeCell ref="D28:H28"/>
    <mergeCell ref="C5:I5"/>
    <mergeCell ref="C7:I7"/>
    <mergeCell ref="C8:I8"/>
    <mergeCell ref="C10:I10"/>
    <mergeCell ref="I11:I14"/>
    <mergeCell ref="C16:I16"/>
    <mergeCell ref="C6:I6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view="pageBreakPreview" zoomScale="120" zoomScaleSheetLayoutView="120" zoomScalePageLayoutView="0" workbookViewId="0" topLeftCell="A1">
      <selection activeCell="B11" sqref="B11"/>
    </sheetView>
  </sheetViews>
  <sheetFormatPr defaultColWidth="9.00390625" defaultRowHeight="12.75"/>
  <cols>
    <col min="1" max="1" width="4.625" style="0" customWidth="1"/>
    <col min="2" max="2" width="12.375" style="0" customWidth="1"/>
    <col min="3" max="3" width="13.25390625" style="0" hidden="1" customWidth="1"/>
    <col min="4" max="4" width="12.125" style="0" customWidth="1"/>
    <col min="5" max="5" width="13.625" style="0" customWidth="1"/>
    <col min="6" max="6" width="13.25390625" style="0" customWidth="1"/>
    <col min="7" max="7" width="14.25390625" style="0" customWidth="1"/>
    <col min="8" max="8" width="15.125" style="0" customWidth="1"/>
    <col min="9" max="9" width="14.25390625" style="0" customWidth="1"/>
  </cols>
  <sheetData>
    <row r="1" spans="1:9" ht="12.75">
      <c r="A1" s="102" t="s">
        <v>24</v>
      </c>
      <c r="B1" s="102"/>
      <c r="C1" s="102"/>
      <c r="D1" s="102"/>
      <c r="E1" s="102"/>
      <c r="F1" s="102"/>
      <c r="G1" s="102"/>
      <c r="H1" s="102"/>
      <c r="I1" s="102"/>
    </row>
    <row r="2" spans="1:9" ht="12.75">
      <c r="A2" s="102" t="s">
        <v>25</v>
      </c>
      <c r="B2" s="102"/>
      <c r="C2" s="102"/>
      <c r="D2" s="102"/>
      <c r="E2" s="102"/>
      <c r="F2" s="102"/>
      <c r="G2" s="102"/>
      <c r="H2" s="102"/>
      <c r="I2" s="102"/>
    </row>
    <row r="3" spans="1:9" ht="12.75">
      <c r="A3" s="102" t="s">
        <v>69</v>
      </c>
      <c r="B3" s="102"/>
      <c r="C3" s="102"/>
      <c r="D3" s="102"/>
      <c r="E3" s="102"/>
      <c r="F3" s="102"/>
      <c r="G3" s="102"/>
      <c r="H3" s="102"/>
      <c r="I3" s="102"/>
    </row>
    <row r="4" spans="1:9" ht="51">
      <c r="A4" s="44" t="s">
        <v>26</v>
      </c>
      <c r="B4" s="44" t="s">
        <v>70</v>
      </c>
      <c r="C4" s="45" t="s">
        <v>44</v>
      </c>
      <c r="D4" s="45" t="s">
        <v>27</v>
      </c>
      <c r="E4" s="45" t="s">
        <v>28</v>
      </c>
      <c r="F4" s="44" t="s">
        <v>29</v>
      </c>
      <c r="G4" s="44" t="s">
        <v>30</v>
      </c>
      <c r="H4" s="44" t="s">
        <v>71</v>
      </c>
      <c r="I4" s="44" t="s">
        <v>31</v>
      </c>
    </row>
    <row r="5" spans="1:9" ht="15">
      <c r="A5" s="46" t="s">
        <v>32</v>
      </c>
      <c r="B5" s="47">
        <v>-422.41798</v>
      </c>
      <c r="C5" s="47">
        <v>-88.21512</v>
      </c>
      <c r="D5" s="47">
        <v>210.08905</v>
      </c>
      <c r="E5" s="47">
        <v>206.23196</v>
      </c>
      <c r="F5" s="47">
        <v>2.16</v>
      </c>
      <c r="G5" s="47">
        <v>108.63788</v>
      </c>
      <c r="H5" s="47">
        <v>12.96011</v>
      </c>
      <c r="I5" s="47">
        <f>B5+D5+F5-G5</f>
        <v>-318.80681000000004</v>
      </c>
    </row>
    <row r="7" ht="15">
      <c r="A7" s="48" t="s">
        <v>72</v>
      </c>
    </row>
    <row r="8" ht="12.75">
      <c r="A8" t="s">
        <v>73</v>
      </c>
    </row>
    <row r="9" ht="12.75">
      <c r="A9" t="s">
        <v>74</v>
      </c>
    </row>
    <row r="10" ht="12.75">
      <c r="A10" t="s">
        <v>75</v>
      </c>
    </row>
    <row r="11" ht="12.75">
      <c r="A11" t="s">
        <v>76</v>
      </c>
    </row>
    <row r="12" ht="12.75">
      <c r="A12" t="s">
        <v>77</v>
      </c>
    </row>
    <row r="13" ht="12.75">
      <c r="A13" t="s">
        <v>78</v>
      </c>
    </row>
    <row r="14" ht="12.75">
      <c r="A14" t="s">
        <v>79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B26" sqref="B26"/>
    </sheetView>
  </sheetViews>
  <sheetFormatPr defaultColWidth="9.00390625" defaultRowHeight="12.75"/>
  <cols>
    <col min="1" max="1" width="5.625" style="0" customWidth="1"/>
    <col min="2" max="2" width="24.375" style="0" customWidth="1"/>
    <col min="3" max="3" width="34.25390625" style="0" customWidth="1"/>
    <col min="4" max="4" width="19.25390625" style="0" customWidth="1"/>
    <col min="5" max="5" width="15.25390625" style="0" customWidth="1"/>
    <col min="6" max="6" width="17.25390625" style="0" customWidth="1"/>
    <col min="7" max="7" width="12.75390625" style="0" customWidth="1"/>
  </cols>
  <sheetData>
    <row r="1" spans="1:7" ht="30.75" customHeight="1">
      <c r="A1" s="103" t="s">
        <v>80</v>
      </c>
      <c r="B1" s="104"/>
      <c r="C1" s="104"/>
      <c r="D1" s="104"/>
      <c r="E1" s="104"/>
      <c r="F1" s="104"/>
      <c r="G1" s="104"/>
    </row>
    <row r="2" spans="1:7" ht="29.25" customHeight="1" thickBot="1">
      <c r="A2" s="104"/>
      <c r="B2" s="104"/>
      <c r="C2" s="104"/>
      <c r="D2" s="104"/>
      <c r="E2" s="104"/>
      <c r="F2" s="104"/>
      <c r="G2" s="104"/>
    </row>
    <row r="3" spans="1:7" ht="13.5" thickBot="1">
      <c r="A3" s="49"/>
      <c r="B3" s="50"/>
      <c r="C3" s="51"/>
      <c r="D3" s="50"/>
      <c r="E3" s="60"/>
      <c r="F3" s="105" t="s">
        <v>45</v>
      </c>
      <c r="G3" s="106"/>
    </row>
    <row r="4" spans="1:7" ht="12.75">
      <c r="A4" s="52" t="s">
        <v>46</v>
      </c>
      <c r="B4" s="53" t="s">
        <v>47</v>
      </c>
      <c r="C4" s="11" t="s">
        <v>48</v>
      </c>
      <c r="D4" s="53" t="s">
        <v>49</v>
      </c>
      <c r="E4" s="79" t="s">
        <v>50</v>
      </c>
      <c r="F4" s="54"/>
      <c r="G4" s="54"/>
    </row>
    <row r="5" spans="1:7" ht="12.75">
      <c r="A5" s="52" t="s">
        <v>51</v>
      </c>
      <c r="B5" s="53"/>
      <c r="C5" s="11"/>
      <c r="D5" s="53" t="s">
        <v>52</v>
      </c>
      <c r="E5" s="80" t="s">
        <v>53</v>
      </c>
      <c r="F5" s="53" t="s">
        <v>54</v>
      </c>
      <c r="G5" s="53" t="s">
        <v>55</v>
      </c>
    </row>
    <row r="6" spans="1:7" ht="12.75">
      <c r="A6" s="52"/>
      <c r="B6" s="53"/>
      <c r="C6" s="11"/>
      <c r="D6" s="53" t="s">
        <v>56</v>
      </c>
      <c r="E6" s="80"/>
      <c r="F6" s="53" t="s">
        <v>57</v>
      </c>
      <c r="G6" s="53" t="s">
        <v>58</v>
      </c>
    </row>
    <row r="7" spans="1:7" ht="12.75">
      <c r="A7" s="55"/>
      <c r="B7" s="56"/>
      <c r="C7" s="1"/>
      <c r="D7" s="56"/>
      <c r="E7" s="61"/>
      <c r="F7" s="56"/>
      <c r="G7" s="53" t="s">
        <v>59</v>
      </c>
    </row>
    <row r="8" spans="1:7" ht="13.5" thickBot="1">
      <c r="A8" s="57"/>
      <c r="B8" s="58"/>
      <c r="C8" s="59"/>
      <c r="D8" s="58"/>
      <c r="E8" s="75"/>
      <c r="F8" s="58"/>
      <c r="G8" s="58"/>
    </row>
    <row r="9" spans="1:7" ht="12.75">
      <c r="A9" s="50"/>
      <c r="B9" s="60"/>
      <c r="C9" s="51"/>
      <c r="D9" s="49"/>
      <c r="E9" s="50"/>
      <c r="F9" s="60"/>
      <c r="G9" s="60"/>
    </row>
    <row r="10" spans="1:7" ht="12.75">
      <c r="A10" s="53">
        <v>1</v>
      </c>
      <c r="B10" s="61" t="s">
        <v>81</v>
      </c>
      <c r="C10" s="52" t="s">
        <v>82</v>
      </c>
      <c r="D10" s="52" t="s">
        <v>83</v>
      </c>
      <c r="E10" s="62">
        <v>331.239</v>
      </c>
      <c r="F10" s="63">
        <v>331.239</v>
      </c>
      <c r="G10" s="63">
        <f>+E10-F10</f>
        <v>0</v>
      </c>
    </row>
    <row r="11" spans="1:7" ht="12.75">
      <c r="A11" s="53"/>
      <c r="B11" s="61"/>
      <c r="C11" s="11"/>
      <c r="D11" s="52"/>
      <c r="E11" s="81"/>
      <c r="F11" s="63"/>
      <c r="G11" s="63"/>
    </row>
    <row r="12" spans="1:7" ht="12.75">
      <c r="A12" s="53"/>
      <c r="B12" s="61"/>
      <c r="C12" s="82" t="s">
        <v>60</v>
      </c>
      <c r="D12" s="64"/>
      <c r="E12" s="65">
        <f>SUM(E10:E11)</f>
        <v>331.239</v>
      </c>
      <c r="F12" s="65">
        <f>SUM(F10:F11)</f>
        <v>331.239</v>
      </c>
      <c r="G12" s="65">
        <f>SUM(G10:G11)</f>
        <v>0</v>
      </c>
    </row>
    <row r="13" spans="1:7" ht="13.5" thickBot="1">
      <c r="A13" s="66"/>
      <c r="B13" s="67"/>
      <c r="C13" s="68"/>
      <c r="D13" s="83"/>
      <c r="E13" s="69"/>
      <c r="F13" s="70"/>
      <c r="G13" s="70"/>
    </row>
    <row r="14" spans="1:7" ht="12.75">
      <c r="A14" s="50"/>
      <c r="B14" s="60"/>
      <c r="C14" s="84"/>
      <c r="D14" s="84"/>
      <c r="E14" s="71"/>
      <c r="F14" s="71"/>
      <c r="G14" s="71"/>
    </row>
    <row r="15" spans="1:7" ht="12.75">
      <c r="A15" s="56"/>
      <c r="B15" s="72" t="s">
        <v>11</v>
      </c>
      <c r="C15" s="85"/>
      <c r="D15" s="85"/>
      <c r="E15" s="74">
        <f>E12</f>
        <v>331.239</v>
      </c>
      <c r="F15" s="73">
        <f>+F12</f>
        <v>331.239</v>
      </c>
      <c r="G15" s="74">
        <f>+E15-F15</f>
        <v>0</v>
      </c>
    </row>
    <row r="16" spans="1:7" ht="13.5" thickBot="1">
      <c r="A16" s="58"/>
      <c r="B16" s="75"/>
      <c r="C16" s="86"/>
      <c r="D16" s="86"/>
      <c r="E16" s="86"/>
      <c r="F16" s="86"/>
      <c r="G16" s="86"/>
    </row>
    <row r="19" spans="1:7" ht="63.75" customHeight="1">
      <c r="A19" s="2" t="s">
        <v>33</v>
      </c>
      <c r="B19" s="2" t="s">
        <v>61</v>
      </c>
      <c r="C19" s="2" t="s">
        <v>84</v>
      </c>
      <c r="D19" s="2" t="s">
        <v>85</v>
      </c>
      <c r="E19" s="3" t="s">
        <v>34</v>
      </c>
      <c r="F19" s="2" t="s">
        <v>86</v>
      </c>
      <c r="G19" s="4"/>
    </row>
    <row r="20" spans="1:7" ht="15">
      <c r="A20" s="5">
        <v>1</v>
      </c>
      <c r="B20" s="6">
        <v>19370.909999999974</v>
      </c>
      <c r="C20" s="6">
        <v>383844.89</v>
      </c>
      <c r="D20" s="6">
        <v>380647.4</v>
      </c>
      <c r="E20" s="6">
        <v>0</v>
      </c>
      <c r="F20" s="6">
        <f>+B20+C20-D20</f>
        <v>22568.399999999965</v>
      </c>
      <c r="G20" s="7"/>
    </row>
    <row r="23" spans="1:5" ht="90">
      <c r="A23" s="2" t="s">
        <v>33</v>
      </c>
      <c r="B23" s="2" t="s">
        <v>62</v>
      </c>
      <c r="C23" s="2" t="s">
        <v>87</v>
      </c>
      <c r="D23" s="2" t="s">
        <v>35</v>
      </c>
      <c r="E23" s="2" t="s">
        <v>88</v>
      </c>
    </row>
    <row r="24" spans="1:5" ht="15">
      <c r="A24" s="8">
        <v>1</v>
      </c>
      <c r="B24" s="9">
        <v>-6426.97000000003</v>
      </c>
      <c r="C24" s="9">
        <f>+D20+E20</f>
        <v>380647.4</v>
      </c>
      <c r="D24" s="9">
        <v>331239</v>
      </c>
      <c r="E24" s="9">
        <f>+B24+C24-D24</f>
        <v>42981.42999999999</v>
      </c>
    </row>
    <row r="25" spans="1:5" ht="12.75">
      <c r="A25" s="1"/>
      <c r="B25" s="1"/>
      <c r="C25" s="10"/>
      <c r="D25" s="10"/>
      <c r="E25" s="11"/>
    </row>
  </sheetData>
  <sheetProtection/>
  <mergeCells count="2">
    <mergeCell ref="A1:G2"/>
    <mergeCell ref="F3:G3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nord</cp:lastModifiedBy>
  <dcterms:created xsi:type="dcterms:W3CDTF">2011-03-25T07:14:44Z</dcterms:created>
  <dcterms:modified xsi:type="dcterms:W3CDTF">2013-04-16T12:50:43Z</dcterms:modified>
  <cp:category/>
  <cp:version/>
  <cp:contentType/>
  <cp:contentStatus/>
</cp:coreProperties>
</file>